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\Nueva carpeta\"/>
    </mc:Choice>
  </mc:AlternateContent>
  <xr:revisionPtr revIDLastSave="0" documentId="13_ncr:1_{E496F8C3-01F8-46EE-86B8-747C48D284B3}" xr6:coauthVersionLast="47" xr6:coauthVersionMax="47" xr10:uidLastSave="{00000000-0000-0000-0000-000000000000}"/>
  <bookViews>
    <workbookView xWindow="-120" yWindow="-120" windowWidth="29040" windowHeight="15840" activeTab="1" xr2:uid="{8EA455BC-D095-4FB2-863F-EE23A5D8B183}"/>
  </bookViews>
  <sheets>
    <sheet name="TOTALES F" sheetId="1" r:id="rId1"/>
    <sheet name="MEDIA F" sheetId="2" r:id="rId2"/>
    <sheet name="TOTALES C" sheetId="3" r:id="rId3"/>
    <sheet name="MEDIAS C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" l="1"/>
  <c r="D19" i="4"/>
  <c r="F19" i="4"/>
  <c r="G19" i="4"/>
  <c r="I19" i="4"/>
  <c r="J19" i="4"/>
  <c r="L19" i="4"/>
  <c r="M19" i="4"/>
  <c r="N19" i="4"/>
  <c r="O19" i="4"/>
  <c r="P19" i="4"/>
  <c r="Q19" i="4"/>
  <c r="R19" i="4"/>
  <c r="S19" i="4"/>
  <c r="T19" i="4"/>
  <c r="U19" i="4"/>
  <c r="V19" i="4"/>
  <c r="W19" i="4"/>
  <c r="B19" i="4"/>
  <c r="C19" i="3"/>
  <c r="D19" i="3"/>
  <c r="F19" i="3"/>
  <c r="G19" i="3"/>
  <c r="I19" i="3"/>
  <c r="J19" i="3"/>
  <c r="L19" i="3"/>
  <c r="M19" i="3"/>
  <c r="N19" i="3"/>
  <c r="O19" i="3"/>
  <c r="P19" i="3"/>
  <c r="Q19" i="3"/>
  <c r="R19" i="3"/>
  <c r="S19" i="3"/>
  <c r="T19" i="3"/>
  <c r="U19" i="3"/>
  <c r="V19" i="3"/>
  <c r="W19" i="3"/>
  <c r="B19" i="3"/>
  <c r="C14" i="2"/>
  <c r="D14" i="2"/>
  <c r="F14" i="2"/>
  <c r="G14" i="2"/>
  <c r="I14" i="2"/>
  <c r="J14" i="2"/>
  <c r="L14" i="2"/>
  <c r="M14" i="2"/>
  <c r="N14" i="2"/>
  <c r="O14" i="2"/>
  <c r="P14" i="2"/>
  <c r="Q14" i="2"/>
  <c r="R14" i="2"/>
  <c r="S14" i="2"/>
  <c r="T14" i="2"/>
  <c r="U14" i="2"/>
  <c r="V14" i="2"/>
  <c r="W14" i="2"/>
  <c r="B14" i="2"/>
  <c r="C14" i="1"/>
  <c r="D14" i="1"/>
  <c r="F14" i="1"/>
  <c r="G14" i="1"/>
  <c r="I14" i="1"/>
  <c r="J14" i="1"/>
  <c r="L14" i="1"/>
  <c r="M14" i="1"/>
  <c r="N14" i="1"/>
  <c r="O14" i="1"/>
  <c r="P14" i="1"/>
  <c r="Q14" i="1"/>
  <c r="R14" i="1"/>
  <c r="S14" i="1"/>
  <c r="T14" i="1"/>
  <c r="U14" i="1"/>
  <c r="V14" i="1"/>
  <c r="W14" i="1"/>
  <c r="B14" i="1"/>
  <c r="E19" i="4" l="1"/>
  <c r="H19" i="4"/>
  <c r="H14" i="1"/>
  <c r="K19" i="3"/>
  <c r="K19" i="4"/>
  <c r="E14" i="1"/>
  <c r="H19" i="3"/>
  <c r="K14" i="1"/>
  <c r="E19" i="3"/>
  <c r="H14" i="2"/>
  <c r="K14" i="2"/>
  <c r="E14" i="2"/>
  <c r="C16" i="4"/>
  <c r="D16" i="4"/>
  <c r="F16" i="4"/>
  <c r="G16" i="4"/>
  <c r="I16" i="4"/>
  <c r="J16" i="4"/>
  <c r="L16" i="4"/>
  <c r="M16" i="4"/>
  <c r="N16" i="4"/>
  <c r="O16" i="4"/>
  <c r="P16" i="4"/>
  <c r="Q16" i="4"/>
  <c r="R16" i="4"/>
  <c r="S16" i="4"/>
  <c r="T16" i="4"/>
  <c r="U16" i="4"/>
  <c r="V16" i="4"/>
  <c r="W16" i="4"/>
  <c r="B16" i="4"/>
  <c r="C16" i="3"/>
  <c r="D16" i="3"/>
  <c r="F16" i="3"/>
  <c r="G16" i="3"/>
  <c r="I16" i="3"/>
  <c r="J16" i="3"/>
  <c r="L16" i="3"/>
  <c r="M16" i="3"/>
  <c r="N16" i="3"/>
  <c r="O16" i="3"/>
  <c r="P16" i="3"/>
  <c r="Q16" i="3"/>
  <c r="R16" i="3"/>
  <c r="S16" i="3"/>
  <c r="T16" i="3"/>
  <c r="U16" i="3"/>
  <c r="V16" i="3"/>
  <c r="W16" i="3"/>
  <c r="B16" i="3"/>
  <c r="C6" i="2"/>
  <c r="D6" i="2"/>
  <c r="F6" i="2"/>
  <c r="G6" i="2"/>
  <c r="I6" i="2"/>
  <c r="J6" i="2"/>
  <c r="L6" i="2"/>
  <c r="M6" i="2"/>
  <c r="N6" i="2"/>
  <c r="O6" i="2"/>
  <c r="P6" i="2"/>
  <c r="Q6" i="2"/>
  <c r="R6" i="2"/>
  <c r="S6" i="2"/>
  <c r="T6" i="2"/>
  <c r="U6" i="2"/>
  <c r="V6" i="2"/>
  <c r="W6" i="2"/>
  <c r="B6" i="2"/>
  <c r="C6" i="1"/>
  <c r="D6" i="1"/>
  <c r="F6" i="1"/>
  <c r="G6" i="1"/>
  <c r="I6" i="1"/>
  <c r="J6" i="1"/>
  <c r="L6" i="1"/>
  <c r="M6" i="1"/>
  <c r="N6" i="1"/>
  <c r="O6" i="1"/>
  <c r="P6" i="1"/>
  <c r="Q6" i="1"/>
  <c r="R6" i="1"/>
  <c r="S6" i="1"/>
  <c r="T6" i="1"/>
  <c r="U6" i="1"/>
  <c r="V6" i="1"/>
  <c r="W6" i="1"/>
  <c r="B6" i="1"/>
  <c r="K6" i="1" l="1"/>
  <c r="E16" i="3"/>
  <c r="E16" i="4"/>
  <c r="K6" i="2"/>
  <c r="K16" i="4"/>
  <c r="E6" i="1"/>
  <c r="H16" i="3"/>
  <c r="E6" i="2"/>
  <c r="H16" i="4"/>
  <c r="H6" i="1"/>
  <c r="K16" i="3"/>
  <c r="H6" i="2"/>
  <c r="C14" i="4"/>
  <c r="D14" i="4"/>
  <c r="F14" i="4"/>
  <c r="G14" i="4"/>
  <c r="I14" i="4"/>
  <c r="J14" i="4"/>
  <c r="L14" i="4"/>
  <c r="M14" i="4"/>
  <c r="N14" i="4"/>
  <c r="O14" i="4"/>
  <c r="P14" i="4"/>
  <c r="Q14" i="4"/>
  <c r="R14" i="4"/>
  <c r="S14" i="4"/>
  <c r="T14" i="4"/>
  <c r="U14" i="4"/>
  <c r="V14" i="4"/>
  <c r="W14" i="4"/>
  <c r="B14" i="4"/>
  <c r="C14" i="3"/>
  <c r="D14" i="3"/>
  <c r="F14" i="3"/>
  <c r="G14" i="3"/>
  <c r="I14" i="3"/>
  <c r="J14" i="3"/>
  <c r="L14" i="3"/>
  <c r="M14" i="3"/>
  <c r="N14" i="3"/>
  <c r="O14" i="3"/>
  <c r="P14" i="3"/>
  <c r="Q14" i="3"/>
  <c r="R14" i="3"/>
  <c r="S14" i="3"/>
  <c r="T14" i="3"/>
  <c r="U14" i="3"/>
  <c r="V14" i="3"/>
  <c r="W14" i="3"/>
  <c r="B14" i="3"/>
  <c r="C5" i="2"/>
  <c r="D5" i="2"/>
  <c r="F5" i="2"/>
  <c r="G5" i="2"/>
  <c r="I5" i="2"/>
  <c r="J5" i="2"/>
  <c r="L5" i="2"/>
  <c r="M5" i="2"/>
  <c r="N5" i="2"/>
  <c r="O5" i="2"/>
  <c r="P5" i="2"/>
  <c r="Q5" i="2"/>
  <c r="R5" i="2"/>
  <c r="S5" i="2"/>
  <c r="T5" i="2"/>
  <c r="U5" i="2"/>
  <c r="V5" i="2"/>
  <c r="W5" i="2"/>
  <c r="B5" i="2"/>
  <c r="C5" i="1"/>
  <c r="D5" i="1"/>
  <c r="F5" i="1"/>
  <c r="G5" i="1"/>
  <c r="I5" i="1"/>
  <c r="J5" i="1"/>
  <c r="L5" i="1"/>
  <c r="M5" i="1"/>
  <c r="N5" i="1"/>
  <c r="O5" i="1"/>
  <c r="P5" i="1"/>
  <c r="Q5" i="1"/>
  <c r="R5" i="1"/>
  <c r="S5" i="1"/>
  <c r="T5" i="1"/>
  <c r="U5" i="1"/>
  <c r="V5" i="1"/>
  <c r="W5" i="1"/>
  <c r="B5" i="1"/>
  <c r="K5" i="1" l="1"/>
  <c r="E14" i="3"/>
  <c r="H5" i="1"/>
  <c r="K14" i="3"/>
  <c r="H5" i="2"/>
  <c r="K14" i="4"/>
  <c r="E5" i="1"/>
  <c r="H14" i="3"/>
  <c r="E5" i="2"/>
  <c r="H14" i="4"/>
  <c r="K5" i="2"/>
  <c r="E14" i="4"/>
  <c r="C12" i="4"/>
  <c r="D12" i="4"/>
  <c r="F12" i="4"/>
  <c r="G12" i="4"/>
  <c r="I12" i="4"/>
  <c r="J12" i="4"/>
  <c r="L12" i="4"/>
  <c r="M12" i="4"/>
  <c r="N12" i="4"/>
  <c r="O12" i="4"/>
  <c r="P12" i="4"/>
  <c r="Q12" i="4"/>
  <c r="R12" i="4"/>
  <c r="S12" i="4"/>
  <c r="T12" i="4"/>
  <c r="U12" i="4"/>
  <c r="V12" i="4"/>
  <c r="W12" i="4"/>
  <c r="B12" i="4"/>
  <c r="C12" i="3"/>
  <c r="D12" i="3"/>
  <c r="F12" i="3"/>
  <c r="G12" i="3"/>
  <c r="I12" i="3"/>
  <c r="J12" i="3"/>
  <c r="L12" i="3"/>
  <c r="M12" i="3"/>
  <c r="N12" i="3"/>
  <c r="O12" i="3"/>
  <c r="P12" i="3"/>
  <c r="Q12" i="3"/>
  <c r="R12" i="3"/>
  <c r="S12" i="3"/>
  <c r="T12" i="3"/>
  <c r="U12" i="3"/>
  <c r="V12" i="3"/>
  <c r="W12" i="3"/>
  <c r="B12" i="3"/>
  <c r="C15" i="2"/>
  <c r="D15" i="2"/>
  <c r="F15" i="2"/>
  <c r="G15" i="2"/>
  <c r="I15" i="2"/>
  <c r="J15" i="2"/>
  <c r="L15" i="2"/>
  <c r="M15" i="2"/>
  <c r="N15" i="2"/>
  <c r="O15" i="2"/>
  <c r="P15" i="2"/>
  <c r="Q15" i="2"/>
  <c r="R15" i="2"/>
  <c r="S15" i="2"/>
  <c r="T15" i="2"/>
  <c r="U15" i="2"/>
  <c r="V15" i="2"/>
  <c r="W15" i="2"/>
  <c r="B15" i="2"/>
  <c r="C15" i="1"/>
  <c r="D15" i="1"/>
  <c r="F15" i="1"/>
  <c r="G15" i="1"/>
  <c r="I15" i="1"/>
  <c r="J15" i="1"/>
  <c r="L15" i="1"/>
  <c r="M15" i="1"/>
  <c r="N15" i="1"/>
  <c r="O15" i="1"/>
  <c r="P15" i="1"/>
  <c r="Q15" i="1"/>
  <c r="R15" i="1"/>
  <c r="S15" i="1"/>
  <c r="T15" i="1"/>
  <c r="U15" i="1"/>
  <c r="V15" i="1"/>
  <c r="W15" i="1"/>
  <c r="B15" i="1"/>
  <c r="K15" i="1" l="1"/>
  <c r="E12" i="3"/>
  <c r="E12" i="4"/>
  <c r="H15" i="1"/>
  <c r="K12" i="3"/>
  <c r="H15" i="2"/>
  <c r="K12" i="4"/>
  <c r="E15" i="1"/>
  <c r="H12" i="3"/>
  <c r="E15" i="2"/>
  <c r="H12" i="4"/>
  <c r="K15" i="2"/>
  <c r="C20" i="4"/>
  <c r="D20" i="4"/>
  <c r="F20" i="4"/>
  <c r="G20" i="4"/>
  <c r="I20" i="4"/>
  <c r="J20" i="4"/>
  <c r="L20" i="4"/>
  <c r="M20" i="4"/>
  <c r="N20" i="4"/>
  <c r="O20" i="4"/>
  <c r="P20" i="4"/>
  <c r="Q20" i="4"/>
  <c r="R20" i="4"/>
  <c r="S20" i="4"/>
  <c r="T20" i="4"/>
  <c r="U20" i="4"/>
  <c r="V20" i="4"/>
  <c r="W20" i="4"/>
  <c r="B20" i="4"/>
  <c r="C20" i="3"/>
  <c r="D20" i="3"/>
  <c r="F20" i="3"/>
  <c r="G20" i="3"/>
  <c r="I20" i="3"/>
  <c r="J20" i="3"/>
  <c r="L20" i="3"/>
  <c r="M20" i="3"/>
  <c r="N20" i="3"/>
  <c r="O20" i="3"/>
  <c r="P20" i="3"/>
  <c r="Q20" i="3"/>
  <c r="R20" i="3"/>
  <c r="S20" i="3"/>
  <c r="T20" i="3"/>
  <c r="U20" i="3"/>
  <c r="V20" i="3"/>
  <c r="W20" i="3"/>
  <c r="B20" i="3"/>
  <c r="C12" i="2"/>
  <c r="D12" i="2"/>
  <c r="F12" i="2"/>
  <c r="G12" i="2"/>
  <c r="I12" i="2"/>
  <c r="J12" i="2"/>
  <c r="L12" i="2"/>
  <c r="M12" i="2"/>
  <c r="N12" i="2"/>
  <c r="O12" i="2"/>
  <c r="P12" i="2"/>
  <c r="Q12" i="2"/>
  <c r="R12" i="2"/>
  <c r="S12" i="2"/>
  <c r="T12" i="2"/>
  <c r="U12" i="2"/>
  <c r="V12" i="2"/>
  <c r="W12" i="2"/>
  <c r="B12" i="2"/>
  <c r="C12" i="1"/>
  <c r="D12" i="1"/>
  <c r="F12" i="1"/>
  <c r="G12" i="1"/>
  <c r="I12" i="1"/>
  <c r="J12" i="1"/>
  <c r="L12" i="1"/>
  <c r="M12" i="1"/>
  <c r="N12" i="1"/>
  <c r="O12" i="1"/>
  <c r="P12" i="1"/>
  <c r="Q12" i="1"/>
  <c r="R12" i="1"/>
  <c r="S12" i="1"/>
  <c r="T12" i="1"/>
  <c r="U12" i="1"/>
  <c r="V12" i="1"/>
  <c r="W12" i="1"/>
  <c r="B12" i="1"/>
  <c r="E12" i="1" l="1"/>
  <c r="H20" i="3"/>
  <c r="H12" i="1"/>
  <c r="K20" i="3"/>
  <c r="E12" i="2"/>
  <c r="H20" i="4"/>
  <c r="K12" i="1"/>
  <c r="E20" i="3"/>
  <c r="K12" i="2"/>
  <c r="E20" i="4"/>
  <c r="H12" i="2"/>
  <c r="K20" i="4"/>
  <c r="C10" i="4"/>
  <c r="D10" i="4"/>
  <c r="F10" i="4"/>
  <c r="G10" i="4"/>
  <c r="I10" i="4"/>
  <c r="J10" i="4"/>
  <c r="L10" i="4"/>
  <c r="M10" i="4"/>
  <c r="N10" i="4"/>
  <c r="O10" i="4"/>
  <c r="P10" i="4"/>
  <c r="Q10" i="4"/>
  <c r="R10" i="4"/>
  <c r="S10" i="4"/>
  <c r="T10" i="4"/>
  <c r="U10" i="4"/>
  <c r="V10" i="4"/>
  <c r="W10" i="4"/>
  <c r="B10" i="4"/>
  <c r="C10" i="3"/>
  <c r="D10" i="3"/>
  <c r="F10" i="3"/>
  <c r="G10" i="3"/>
  <c r="I10" i="3"/>
  <c r="J10" i="3"/>
  <c r="L10" i="3"/>
  <c r="M10" i="3"/>
  <c r="N10" i="3"/>
  <c r="O10" i="3"/>
  <c r="P10" i="3"/>
  <c r="Q10" i="3"/>
  <c r="R10" i="3"/>
  <c r="S10" i="3"/>
  <c r="T10" i="3"/>
  <c r="U10" i="3"/>
  <c r="V10" i="3"/>
  <c r="W10" i="3"/>
  <c r="B10" i="3"/>
  <c r="C9" i="2"/>
  <c r="D9" i="2"/>
  <c r="F9" i="2"/>
  <c r="G9" i="2"/>
  <c r="I9" i="2"/>
  <c r="J9" i="2"/>
  <c r="L9" i="2"/>
  <c r="M9" i="2"/>
  <c r="N9" i="2"/>
  <c r="O9" i="2"/>
  <c r="P9" i="2"/>
  <c r="Q9" i="2"/>
  <c r="R9" i="2"/>
  <c r="S9" i="2"/>
  <c r="T9" i="2"/>
  <c r="U9" i="2"/>
  <c r="V9" i="2"/>
  <c r="W9" i="2"/>
  <c r="B9" i="2"/>
  <c r="C9" i="1"/>
  <c r="D9" i="1"/>
  <c r="F9" i="1"/>
  <c r="G9" i="1"/>
  <c r="I9" i="1"/>
  <c r="J9" i="1"/>
  <c r="L9" i="1"/>
  <c r="M9" i="1"/>
  <c r="N9" i="1"/>
  <c r="O9" i="1"/>
  <c r="P9" i="1"/>
  <c r="Q9" i="1"/>
  <c r="R9" i="1"/>
  <c r="S9" i="1"/>
  <c r="T9" i="1"/>
  <c r="U9" i="1"/>
  <c r="V9" i="1"/>
  <c r="W9" i="1"/>
  <c r="B9" i="1"/>
  <c r="K10" i="4" l="1"/>
  <c r="K9" i="1"/>
  <c r="E10" i="3"/>
  <c r="K9" i="2"/>
  <c r="E10" i="4"/>
  <c r="E9" i="1"/>
  <c r="H10" i="3"/>
  <c r="E9" i="2"/>
  <c r="H10" i="4"/>
  <c r="H9" i="1"/>
  <c r="K10" i="3"/>
  <c r="H9" i="2"/>
  <c r="C18" i="4"/>
  <c r="D18" i="4"/>
  <c r="F18" i="4"/>
  <c r="G18" i="4"/>
  <c r="I18" i="4"/>
  <c r="J18" i="4"/>
  <c r="L18" i="4"/>
  <c r="M18" i="4"/>
  <c r="N18" i="4"/>
  <c r="O18" i="4"/>
  <c r="P18" i="4"/>
  <c r="Q18" i="4"/>
  <c r="R18" i="4"/>
  <c r="S18" i="4"/>
  <c r="T18" i="4"/>
  <c r="U18" i="4"/>
  <c r="V18" i="4"/>
  <c r="W18" i="4"/>
  <c r="B18" i="4"/>
  <c r="C20" i="2"/>
  <c r="D20" i="2"/>
  <c r="F20" i="2"/>
  <c r="G20" i="2"/>
  <c r="I20" i="2"/>
  <c r="J20" i="2"/>
  <c r="L20" i="2"/>
  <c r="M20" i="2"/>
  <c r="N20" i="2"/>
  <c r="O20" i="2"/>
  <c r="P20" i="2"/>
  <c r="Q20" i="2"/>
  <c r="R20" i="2"/>
  <c r="S20" i="2"/>
  <c r="T20" i="2"/>
  <c r="U20" i="2"/>
  <c r="V20" i="2"/>
  <c r="W20" i="2"/>
  <c r="B20" i="2"/>
  <c r="C18" i="3"/>
  <c r="D18" i="3"/>
  <c r="F18" i="3"/>
  <c r="G18" i="3"/>
  <c r="I18" i="3"/>
  <c r="J18" i="3"/>
  <c r="L18" i="3"/>
  <c r="M18" i="3"/>
  <c r="N18" i="3"/>
  <c r="O18" i="3"/>
  <c r="P18" i="3"/>
  <c r="Q18" i="3"/>
  <c r="R18" i="3"/>
  <c r="S18" i="3"/>
  <c r="T18" i="3"/>
  <c r="U18" i="3"/>
  <c r="V18" i="3"/>
  <c r="W18" i="3"/>
  <c r="B18" i="3"/>
  <c r="C20" i="1"/>
  <c r="D20" i="1"/>
  <c r="F20" i="1"/>
  <c r="G20" i="1"/>
  <c r="I20" i="1"/>
  <c r="J20" i="1"/>
  <c r="L20" i="1"/>
  <c r="M20" i="1"/>
  <c r="N20" i="1"/>
  <c r="O20" i="1"/>
  <c r="P20" i="1"/>
  <c r="Q20" i="1"/>
  <c r="R20" i="1"/>
  <c r="S20" i="1"/>
  <c r="T20" i="1"/>
  <c r="U20" i="1"/>
  <c r="V20" i="1"/>
  <c r="W20" i="1"/>
  <c r="B20" i="1"/>
  <c r="K18" i="3" l="1"/>
  <c r="E18" i="4"/>
  <c r="H20" i="1"/>
  <c r="H18" i="3"/>
  <c r="K18" i="4"/>
  <c r="E20" i="1"/>
  <c r="H20" i="2"/>
  <c r="E18" i="3"/>
  <c r="H18" i="4"/>
  <c r="K20" i="1"/>
  <c r="E20" i="2"/>
  <c r="K20" i="2"/>
  <c r="C8" i="4"/>
  <c r="D8" i="4"/>
  <c r="F8" i="4"/>
  <c r="G8" i="4"/>
  <c r="I8" i="4"/>
  <c r="J8" i="4"/>
  <c r="L8" i="4"/>
  <c r="M8" i="4"/>
  <c r="N8" i="4"/>
  <c r="O8" i="4"/>
  <c r="P8" i="4"/>
  <c r="Q8" i="4"/>
  <c r="R8" i="4"/>
  <c r="S8" i="4"/>
  <c r="T8" i="4"/>
  <c r="U8" i="4"/>
  <c r="V8" i="4"/>
  <c r="W8" i="4"/>
  <c r="B8" i="4"/>
  <c r="C8" i="3"/>
  <c r="D8" i="3"/>
  <c r="F8" i="3"/>
  <c r="G8" i="3"/>
  <c r="I8" i="3"/>
  <c r="J8" i="3"/>
  <c r="L8" i="3"/>
  <c r="M8" i="3"/>
  <c r="N8" i="3"/>
  <c r="O8" i="3"/>
  <c r="P8" i="3"/>
  <c r="Q8" i="3"/>
  <c r="R8" i="3"/>
  <c r="S8" i="3"/>
  <c r="T8" i="3"/>
  <c r="U8" i="3"/>
  <c r="V8" i="3"/>
  <c r="W8" i="3"/>
  <c r="B8" i="3"/>
  <c r="H8" i="4" l="1"/>
  <c r="K8" i="3"/>
  <c r="K8" i="4"/>
  <c r="H8" i="3"/>
  <c r="E8" i="4"/>
  <c r="E8" i="3"/>
  <c r="C10" i="2"/>
  <c r="D10" i="2"/>
  <c r="F10" i="2"/>
  <c r="G10" i="2"/>
  <c r="I10" i="2"/>
  <c r="J10" i="2"/>
  <c r="L10" i="2"/>
  <c r="M10" i="2"/>
  <c r="N10" i="2"/>
  <c r="O10" i="2"/>
  <c r="P10" i="2"/>
  <c r="Q10" i="2"/>
  <c r="R10" i="2"/>
  <c r="S10" i="2"/>
  <c r="T10" i="2"/>
  <c r="U10" i="2"/>
  <c r="V10" i="2"/>
  <c r="W10" i="2"/>
  <c r="B10" i="2"/>
  <c r="C10" i="1"/>
  <c r="D10" i="1"/>
  <c r="F10" i="1"/>
  <c r="G10" i="1"/>
  <c r="I10" i="1"/>
  <c r="J10" i="1"/>
  <c r="L10" i="1"/>
  <c r="M10" i="1"/>
  <c r="N10" i="1"/>
  <c r="O10" i="1"/>
  <c r="P10" i="1"/>
  <c r="Q10" i="1"/>
  <c r="R10" i="1"/>
  <c r="S10" i="1"/>
  <c r="T10" i="1"/>
  <c r="U10" i="1"/>
  <c r="V10" i="1"/>
  <c r="W10" i="1"/>
  <c r="B10" i="1"/>
  <c r="C9" i="4"/>
  <c r="D9" i="4"/>
  <c r="F9" i="4"/>
  <c r="G9" i="4"/>
  <c r="I9" i="4"/>
  <c r="J9" i="4"/>
  <c r="L9" i="4"/>
  <c r="M9" i="4"/>
  <c r="N9" i="4"/>
  <c r="O9" i="4"/>
  <c r="P9" i="4"/>
  <c r="Q9" i="4"/>
  <c r="R9" i="4"/>
  <c r="S9" i="4"/>
  <c r="T9" i="4"/>
  <c r="U9" i="4"/>
  <c r="V9" i="4"/>
  <c r="W9" i="4"/>
  <c r="B9" i="4"/>
  <c r="C4" i="2"/>
  <c r="D4" i="2"/>
  <c r="F4" i="2"/>
  <c r="G4" i="2"/>
  <c r="I4" i="2"/>
  <c r="J4" i="2"/>
  <c r="L4" i="2"/>
  <c r="M4" i="2"/>
  <c r="N4" i="2"/>
  <c r="O4" i="2"/>
  <c r="P4" i="2"/>
  <c r="Q4" i="2"/>
  <c r="R4" i="2"/>
  <c r="S4" i="2"/>
  <c r="T4" i="2"/>
  <c r="U4" i="2"/>
  <c r="V4" i="2"/>
  <c r="W4" i="2"/>
  <c r="B4" i="2"/>
  <c r="C9" i="3"/>
  <c r="D9" i="3"/>
  <c r="F9" i="3"/>
  <c r="G9" i="3"/>
  <c r="I9" i="3"/>
  <c r="J9" i="3"/>
  <c r="L9" i="3"/>
  <c r="M9" i="3"/>
  <c r="N9" i="3"/>
  <c r="O9" i="3"/>
  <c r="P9" i="3"/>
  <c r="Q9" i="3"/>
  <c r="R9" i="3"/>
  <c r="S9" i="3"/>
  <c r="T9" i="3"/>
  <c r="U9" i="3"/>
  <c r="V9" i="3"/>
  <c r="W9" i="3"/>
  <c r="B9" i="3"/>
  <c r="C4" i="1"/>
  <c r="D4" i="1"/>
  <c r="F4" i="1"/>
  <c r="G4" i="1"/>
  <c r="I4" i="1"/>
  <c r="J4" i="1"/>
  <c r="L4" i="1"/>
  <c r="M4" i="1"/>
  <c r="N4" i="1"/>
  <c r="O4" i="1"/>
  <c r="P4" i="1"/>
  <c r="Q4" i="1"/>
  <c r="R4" i="1"/>
  <c r="S4" i="1"/>
  <c r="T4" i="1"/>
  <c r="U4" i="1"/>
  <c r="V4" i="1"/>
  <c r="W4" i="1"/>
  <c r="B4" i="1"/>
  <c r="E9" i="3" l="1"/>
  <c r="H9" i="4"/>
  <c r="K10" i="2"/>
  <c r="K4" i="1"/>
  <c r="E4" i="2"/>
  <c r="H10" i="1"/>
  <c r="K9" i="3"/>
  <c r="E9" i="4"/>
  <c r="H10" i="2"/>
  <c r="H4" i="1"/>
  <c r="K4" i="2"/>
  <c r="E10" i="1"/>
  <c r="H9" i="3"/>
  <c r="K9" i="4"/>
  <c r="E10" i="2"/>
  <c r="E4" i="1"/>
  <c r="H4" i="2"/>
  <c r="K10" i="1"/>
  <c r="C3" i="4"/>
  <c r="D3" i="4"/>
  <c r="F3" i="4"/>
  <c r="G3" i="4"/>
  <c r="I3" i="4"/>
  <c r="J3" i="4"/>
  <c r="L3" i="4"/>
  <c r="M3" i="4"/>
  <c r="N3" i="4"/>
  <c r="O3" i="4"/>
  <c r="P3" i="4"/>
  <c r="Q3" i="4"/>
  <c r="R3" i="4"/>
  <c r="S3" i="4"/>
  <c r="T3" i="4"/>
  <c r="U3" i="4"/>
  <c r="V3" i="4"/>
  <c r="W3" i="4"/>
  <c r="B3" i="4"/>
  <c r="C7" i="2"/>
  <c r="D7" i="2"/>
  <c r="F7" i="2"/>
  <c r="G7" i="2"/>
  <c r="I7" i="2"/>
  <c r="J7" i="2"/>
  <c r="L7" i="2"/>
  <c r="M7" i="2"/>
  <c r="N7" i="2"/>
  <c r="O7" i="2"/>
  <c r="P7" i="2"/>
  <c r="Q7" i="2"/>
  <c r="R7" i="2"/>
  <c r="S7" i="2"/>
  <c r="T7" i="2"/>
  <c r="U7" i="2"/>
  <c r="V7" i="2"/>
  <c r="W7" i="2"/>
  <c r="B7" i="2"/>
  <c r="C3" i="3"/>
  <c r="D3" i="3"/>
  <c r="F3" i="3"/>
  <c r="G3" i="3"/>
  <c r="I3" i="3"/>
  <c r="J3" i="3"/>
  <c r="L3" i="3"/>
  <c r="M3" i="3"/>
  <c r="N3" i="3"/>
  <c r="O3" i="3"/>
  <c r="P3" i="3"/>
  <c r="Q3" i="3"/>
  <c r="R3" i="3"/>
  <c r="S3" i="3"/>
  <c r="T3" i="3"/>
  <c r="U3" i="3"/>
  <c r="V3" i="3"/>
  <c r="W3" i="3"/>
  <c r="B3" i="3"/>
  <c r="C7" i="1"/>
  <c r="D7" i="1"/>
  <c r="F7" i="1"/>
  <c r="G7" i="1"/>
  <c r="I7" i="1"/>
  <c r="J7" i="1"/>
  <c r="L7" i="1"/>
  <c r="M7" i="1"/>
  <c r="N7" i="1"/>
  <c r="O7" i="1"/>
  <c r="P7" i="1"/>
  <c r="Q7" i="1"/>
  <c r="R7" i="1"/>
  <c r="S7" i="1"/>
  <c r="T7" i="1"/>
  <c r="U7" i="1"/>
  <c r="V7" i="1"/>
  <c r="W7" i="1"/>
  <c r="B7" i="1"/>
  <c r="K3" i="3" l="1"/>
  <c r="E3" i="4"/>
  <c r="K7" i="2"/>
  <c r="H7" i="1"/>
  <c r="H3" i="3"/>
  <c r="K3" i="4"/>
  <c r="E7" i="1"/>
  <c r="H7" i="2"/>
  <c r="E3" i="3"/>
  <c r="H3" i="4"/>
  <c r="K7" i="1"/>
  <c r="E7" i="2"/>
  <c r="C11" i="2"/>
  <c r="D11" i="2"/>
  <c r="F11" i="2"/>
  <c r="G11" i="2"/>
  <c r="I11" i="2"/>
  <c r="J11" i="2"/>
  <c r="L11" i="2"/>
  <c r="M11" i="2"/>
  <c r="N11" i="2"/>
  <c r="O11" i="2"/>
  <c r="P11" i="2"/>
  <c r="Q11" i="2"/>
  <c r="R11" i="2"/>
  <c r="S11" i="2"/>
  <c r="T11" i="2"/>
  <c r="U11" i="2"/>
  <c r="V11" i="2"/>
  <c r="W11" i="2"/>
  <c r="B11" i="2"/>
  <c r="C11" i="1"/>
  <c r="D11" i="1"/>
  <c r="F11" i="1"/>
  <c r="G11" i="1"/>
  <c r="I11" i="1"/>
  <c r="J11" i="1"/>
  <c r="L11" i="1"/>
  <c r="M11" i="1"/>
  <c r="N11" i="1"/>
  <c r="O11" i="1"/>
  <c r="P11" i="1"/>
  <c r="Q11" i="1"/>
  <c r="R11" i="1"/>
  <c r="S11" i="1"/>
  <c r="T11" i="1"/>
  <c r="U11" i="1"/>
  <c r="V11" i="1"/>
  <c r="W11" i="1"/>
  <c r="B11" i="1"/>
  <c r="E11" i="2" l="1"/>
  <c r="K11" i="1"/>
  <c r="H11" i="1"/>
  <c r="K11" i="2"/>
  <c r="E11" i="1"/>
  <c r="H11" i="2"/>
  <c r="C13" i="4"/>
  <c r="D13" i="4"/>
  <c r="F13" i="4"/>
  <c r="G13" i="4"/>
  <c r="I13" i="4"/>
  <c r="J13" i="4"/>
  <c r="L13" i="4"/>
  <c r="M13" i="4"/>
  <c r="N13" i="4"/>
  <c r="O13" i="4"/>
  <c r="P13" i="4"/>
  <c r="Q13" i="4"/>
  <c r="R13" i="4"/>
  <c r="S13" i="4"/>
  <c r="T13" i="4"/>
  <c r="U13" i="4"/>
  <c r="V13" i="4"/>
  <c r="W13" i="4"/>
  <c r="B13" i="4"/>
  <c r="C19" i="2"/>
  <c r="D19" i="2"/>
  <c r="F19" i="2"/>
  <c r="G19" i="2"/>
  <c r="I19" i="2"/>
  <c r="J19" i="2"/>
  <c r="L19" i="2"/>
  <c r="M19" i="2"/>
  <c r="N19" i="2"/>
  <c r="O19" i="2"/>
  <c r="P19" i="2"/>
  <c r="Q19" i="2"/>
  <c r="R19" i="2"/>
  <c r="S19" i="2"/>
  <c r="T19" i="2"/>
  <c r="U19" i="2"/>
  <c r="V19" i="2"/>
  <c r="W19" i="2"/>
  <c r="B19" i="2"/>
  <c r="C13" i="3"/>
  <c r="D13" i="3"/>
  <c r="F13" i="3"/>
  <c r="G13" i="3"/>
  <c r="I13" i="3"/>
  <c r="J13" i="3"/>
  <c r="L13" i="3"/>
  <c r="M13" i="3"/>
  <c r="N13" i="3"/>
  <c r="O13" i="3"/>
  <c r="P13" i="3"/>
  <c r="Q13" i="3"/>
  <c r="R13" i="3"/>
  <c r="S13" i="3"/>
  <c r="T13" i="3"/>
  <c r="U13" i="3"/>
  <c r="V13" i="3"/>
  <c r="W13" i="3"/>
  <c r="B13" i="3"/>
  <c r="C19" i="1"/>
  <c r="D19" i="1"/>
  <c r="F19" i="1"/>
  <c r="G19" i="1"/>
  <c r="I19" i="1"/>
  <c r="J19" i="1"/>
  <c r="L19" i="1"/>
  <c r="M19" i="1"/>
  <c r="N19" i="1"/>
  <c r="O19" i="1"/>
  <c r="P19" i="1"/>
  <c r="Q19" i="1"/>
  <c r="R19" i="1"/>
  <c r="S19" i="1"/>
  <c r="T19" i="1"/>
  <c r="U19" i="1"/>
  <c r="V19" i="1"/>
  <c r="W19" i="1"/>
  <c r="B19" i="1"/>
  <c r="C11" i="4"/>
  <c r="D11" i="4"/>
  <c r="F11" i="4"/>
  <c r="G11" i="4"/>
  <c r="I11" i="4"/>
  <c r="J11" i="4"/>
  <c r="L11" i="4"/>
  <c r="M11" i="4"/>
  <c r="N11" i="4"/>
  <c r="O11" i="4"/>
  <c r="P11" i="4"/>
  <c r="Q11" i="4"/>
  <c r="R11" i="4"/>
  <c r="S11" i="4"/>
  <c r="T11" i="4"/>
  <c r="U11" i="4"/>
  <c r="V11" i="4"/>
  <c r="W11" i="4"/>
  <c r="B11" i="4"/>
  <c r="C16" i="2"/>
  <c r="D16" i="2"/>
  <c r="F16" i="2"/>
  <c r="G16" i="2"/>
  <c r="I16" i="2"/>
  <c r="J16" i="2"/>
  <c r="L16" i="2"/>
  <c r="M16" i="2"/>
  <c r="N16" i="2"/>
  <c r="O16" i="2"/>
  <c r="P16" i="2"/>
  <c r="Q16" i="2"/>
  <c r="R16" i="2"/>
  <c r="S16" i="2"/>
  <c r="T16" i="2"/>
  <c r="U16" i="2"/>
  <c r="V16" i="2"/>
  <c r="W16" i="2"/>
  <c r="B16" i="2"/>
  <c r="C11" i="3"/>
  <c r="D11" i="3"/>
  <c r="F11" i="3"/>
  <c r="G11" i="3"/>
  <c r="I11" i="3"/>
  <c r="J11" i="3"/>
  <c r="L11" i="3"/>
  <c r="M11" i="3"/>
  <c r="N11" i="3"/>
  <c r="O11" i="3"/>
  <c r="P11" i="3"/>
  <c r="Q11" i="3"/>
  <c r="R11" i="3"/>
  <c r="S11" i="3"/>
  <c r="T11" i="3"/>
  <c r="U11" i="3"/>
  <c r="V11" i="3"/>
  <c r="W11" i="3"/>
  <c r="B11" i="3"/>
  <c r="C16" i="1"/>
  <c r="D16" i="1"/>
  <c r="F16" i="1"/>
  <c r="G16" i="1"/>
  <c r="I16" i="1"/>
  <c r="J16" i="1"/>
  <c r="L16" i="1"/>
  <c r="M16" i="1"/>
  <c r="N16" i="1"/>
  <c r="O16" i="1"/>
  <c r="P16" i="1"/>
  <c r="Q16" i="1"/>
  <c r="R16" i="1"/>
  <c r="S16" i="1"/>
  <c r="T16" i="1"/>
  <c r="U16" i="1"/>
  <c r="V16" i="1"/>
  <c r="W16" i="1"/>
  <c r="B16" i="1"/>
  <c r="E11" i="3" l="1"/>
  <c r="H11" i="4"/>
  <c r="K13" i="3"/>
  <c r="E13" i="4"/>
  <c r="K11" i="3"/>
  <c r="E11" i="4"/>
  <c r="H13" i="3"/>
  <c r="K13" i="4"/>
  <c r="H16" i="1"/>
  <c r="K16" i="2"/>
  <c r="E19" i="1"/>
  <c r="H19" i="2"/>
  <c r="H11" i="3"/>
  <c r="K11" i="4"/>
  <c r="E13" i="3"/>
  <c r="H13" i="4"/>
  <c r="E16" i="1"/>
  <c r="H16" i="2"/>
  <c r="K19" i="1"/>
  <c r="E19" i="2"/>
  <c r="K16" i="1"/>
  <c r="E16" i="2"/>
  <c r="H19" i="1"/>
  <c r="K19" i="2"/>
  <c r="C4" i="4"/>
  <c r="D4" i="4"/>
  <c r="F4" i="4"/>
  <c r="G4" i="4"/>
  <c r="I4" i="4"/>
  <c r="J4" i="4"/>
  <c r="L4" i="4"/>
  <c r="M4" i="4"/>
  <c r="N4" i="4"/>
  <c r="O4" i="4"/>
  <c r="P4" i="4"/>
  <c r="Q4" i="4"/>
  <c r="R4" i="4"/>
  <c r="S4" i="4"/>
  <c r="T4" i="4"/>
  <c r="U4" i="4"/>
  <c r="V4" i="4"/>
  <c r="W4" i="4"/>
  <c r="B4" i="4"/>
  <c r="C17" i="2"/>
  <c r="D17" i="2"/>
  <c r="F17" i="2"/>
  <c r="G17" i="2"/>
  <c r="I17" i="2"/>
  <c r="J17" i="2"/>
  <c r="L17" i="2"/>
  <c r="M17" i="2"/>
  <c r="N17" i="2"/>
  <c r="O17" i="2"/>
  <c r="P17" i="2"/>
  <c r="Q17" i="2"/>
  <c r="R17" i="2"/>
  <c r="S17" i="2"/>
  <c r="T17" i="2"/>
  <c r="U17" i="2"/>
  <c r="V17" i="2"/>
  <c r="W17" i="2"/>
  <c r="B17" i="2"/>
  <c r="C4" i="3"/>
  <c r="D4" i="3"/>
  <c r="F4" i="3"/>
  <c r="G4" i="3"/>
  <c r="I4" i="3"/>
  <c r="J4" i="3"/>
  <c r="L4" i="3"/>
  <c r="M4" i="3"/>
  <c r="N4" i="3"/>
  <c r="O4" i="3"/>
  <c r="P4" i="3"/>
  <c r="Q4" i="3"/>
  <c r="R4" i="3"/>
  <c r="S4" i="3"/>
  <c r="T4" i="3"/>
  <c r="U4" i="3"/>
  <c r="V4" i="3"/>
  <c r="W4" i="3"/>
  <c r="B4" i="3"/>
  <c r="C17" i="1"/>
  <c r="D17" i="1"/>
  <c r="F17" i="1"/>
  <c r="G17" i="1"/>
  <c r="I17" i="1"/>
  <c r="J17" i="1"/>
  <c r="L17" i="1"/>
  <c r="M17" i="1"/>
  <c r="N17" i="1"/>
  <c r="O17" i="1"/>
  <c r="P17" i="1"/>
  <c r="Q17" i="1"/>
  <c r="R17" i="1"/>
  <c r="S17" i="1"/>
  <c r="T17" i="1"/>
  <c r="U17" i="1"/>
  <c r="V17" i="1"/>
  <c r="W17" i="1"/>
  <c r="B17" i="1"/>
  <c r="K17" i="2" l="1"/>
  <c r="H17" i="2"/>
  <c r="E4" i="3"/>
  <c r="H4" i="4"/>
  <c r="K17" i="1"/>
  <c r="E17" i="2"/>
  <c r="K4" i="3"/>
  <c r="E4" i="4"/>
  <c r="E17" i="1"/>
  <c r="H17" i="1"/>
  <c r="H4" i="3"/>
  <c r="K4" i="4"/>
  <c r="C17" i="4"/>
  <c r="D17" i="4"/>
  <c r="F17" i="4"/>
  <c r="G17" i="4"/>
  <c r="I17" i="4"/>
  <c r="J17" i="4"/>
  <c r="L17" i="4"/>
  <c r="M17" i="4"/>
  <c r="N17" i="4"/>
  <c r="O17" i="4"/>
  <c r="P17" i="4"/>
  <c r="Q17" i="4"/>
  <c r="R17" i="4"/>
  <c r="S17" i="4"/>
  <c r="T17" i="4"/>
  <c r="U17" i="4"/>
  <c r="V17" i="4"/>
  <c r="W17" i="4"/>
  <c r="B17" i="4"/>
  <c r="C3" i="2"/>
  <c r="D3" i="2"/>
  <c r="F3" i="2"/>
  <c r="G3" i="2"/>
  <c r="I3" i="2"/>
  <c r="J3" i="2"/>
  <c r="L3" i="2"/>
  <c r="M3" i="2"/>
  <c r="N3" i="2"/>
  <c r="O3" i="2"/>
  <c r="P3" i="2"/>
  <c r="Q3" i="2"/>
  <c r="R3" i="2"/>
  <c r="S3" i="2"/>
  <c r="T3" i="2"/>
  <c r="U3" i="2"/>
  <c r="V3" i="2"/>
  <c r="W3" i="2"/>
  <c r="B3" i="2"/>
  <c r="C17" i="3"/>
  <c r="D17" i="3"/>
  <c r="F17" i="3"/>
  <c r="G17" i="3"/>
  <c r="I17" i="3"/>
  <c r="J17" i="3"/>
  <c r="L17" i="3"/>
  <c r="M17" i="3"/>
  <c r="N17" i="3"/>
  <c r="O17" i="3"/>
  <c r="P17" i="3"/>
  <c r="Q17" i="3"/>
  <c r="R17" i="3"/>
  <c r="S17" i="3"/>
  <c r="T17" i="3"/>
  <c r="U17" i="3"/>
  <c r="V17" i="3"/>
  <c r="W17" i="3"/>
  <c r="B17" i="3"/>
  <c r="C3" i="1"/>
  <c r="D3" i="1"/>
  <c r="F3" i="1"/>
  <c r="G3" i="1"/>
  <c r="I3" i="1"/>
  <c r="J3" i="1"/>
  <c r="L3" i="1"/>
  <c r="M3" i="1"/>
  <c r="N3" i="1"/>
  <c r="O3" i="1"/>
  <c r="P3" i="1"/>
  <c r="Q3" i="1"/>
  <c r="R3" i="1"/>
  <c r="S3" i="1"/>
  <c r="T3" i="1"/>
  <c r="U3" i="1"/>
  <c r="V3" i="1"/>
  <c r="W3" i="1"/>
  <c r="B3" i="1"/>
  <c r="K17" i="4" l="1"/>
  <c r="H17" i="3"/>
  <c r="E3" i="1"/>
  <c r="H3" i="2"/>
  <c r="E17" i="3"/>
  <c r="H17" i="4"/>
  <c r="K3" i="1"/>
  <c r="E3" i="2"/>
  <c r="K17" i="3"/>
  <c r="E17" i="4"/>
  <c r="H3" i="1"/>
  <c r="K3" i="2"/>
  <c r="C5" i="4"/>
  <c r="D5" i="4"/>
  <c r="F5" i="4"/>
  <c r="G5" i="4"/>
  <c r="I5" i="4"/>
  <c r="J5" i="4"/>
  <c r="L5" i="4"/>
  <c r="M5" i="4"/>
  <c r="N5" i="4"/>
  <c r="O5" i="4"/>
  <c r="P5" i="4"/>
  <c r="Q5" i="4"/>
  <c r="R5" i="4"/>
  <c r="S5" i="4"/>
  <c r="T5" i="4"/>
  <c r="U5" i="4"/>
  <c r="V5" i="4"/>
  <c r="W5" i="4"/>
  <c r="B5" i="4"/>
  <c r="C13" i="2"/>
  <c r="D13" i="2"/>
  <c r="F13" i="2"/>
  <c r="G13" i="2"/>
  <c r="I13" i="2"/>
  <c r="J13" i="2"/>
  <c r="L13" i="2"/>
  <c r="M13" i="2"/>
  <c r="N13" i="2"/>
  <c r="O13" i="2"/>
  <c r="P13" i="2"/>
  <c r="Q13" i="2"/>
  <c r="R13" i="2"/>
  <c r="S13" i="2"/>
  <c r="T13" i="2"/>
  <c r="U13" i="2"/>
  <c r="V13" i="2"/>
  <c r="W13" i="2"/>
  <c r="B13" i="2"/>
  <c r="C5" i="3"/>
  <c r="D5" i="3"/>
  <c r="F5" i="3"/>
  <c r="G5" i="3"/>
  <c r="I5" i="3"/>
  <c r="J5" i="3"/>
  <c r="L5" i="3"/>
  <c r="M5" i="3"/>
  <c r="N5" i="3"/>
  <c r="O5" i="3"/>
  <c r="P5" i="3"/>
  <c r="Q5" i="3"/>
  <c r="R5" i="3"/>
  <c r="S5" i="3"/>
  <c r="T5" i="3"/>
  <c r="U5" i="3"/>
  <c r="V5" i="3"/>
  <c r="W5" i="3"/>
  <c r="B5" i="3"/>
  <c r="C13" i="1"/>
  <c r="D13" i="1"/>
  <c r="F13" i="1"/>
  <c r="G13" i="1"/>
  <c r="I13" i="1"/>
  <c r="J13" i="1"/>
  <c r="L13" i="1"/>
  <c r="M13" i="1"/>
  <c r="N13" i="1"/>
  <c r="O13" i="1"/>
  <c r="P13" i="1"/>
  <c r="Q13" i="1"/>
  <c r="R13" i="1"/>
  <c r="S13" i="1"/>
  <c r="T13" i="1"/>
  <c r="U13" i="1"/>
  <c r="V13" i="1"/>
  <c r="W13" i="1"/>
  <c r="B13" i="1"/>
  <c r="H5" i="4" l="1"/>
  <c r="E5" i="3"/>
  <c r="K13" i="2"/>
  <c r="K13" i="1"/>
  <c r="E13" i="2"/>
  <c r="K5" i="3"/>
  <c r="E5" i="4"/>
  <c r="H13" i="1"/>
  <c r="H5" i="3"/>
  <c r="K5" i="4"/>
  <c r="E13" i="1"/>
  <c r="H13" i="2"/>
  <c r="C15" i="4"/>
  <c r="D15" i="4"/>
  <c r="F15" i="4"/>
  <c r="G15" i="4"/>
  <c r="I15" i="4"/>
  <c r="J15" i="4"/>
  <c r="L15" i="4"/>
  <c r="M15" i="4"/>
  <c r="N15" i="4"/>
  <c r="O15" i="4"/>
  <c r="P15" i="4"/>
  <c r="Q15" i="4"/>
  <c r="R15" i="4"/>
  <c r="S15" i="4"/>
  <c r="T15" i="4"/>
  <c r="U15" i="4"/>
  <c r="V15" i="4"/>
  <c r="W15" i="4"/>
  <c r="B15" i="4"/>
  <c r="C18" i="2"/>
  <c r="D18" i="2"/>
  <c r="F18" i="2"/>
  <c r="G18" i="2"/>
  <c r="I18" i="2"/>
  <c r="J18" i="2"/>
  <c r="L18" i="2"/>
  <c r="M18" i="2"/>
  <c r="N18" i="2"/>
  <c r="O18" i="2"/>
  <c r="P18" i="2"/>
  <c r="Q18" i="2"/>
  <c r="R18" i="2"/>
  <c r="S18" i="2"/>
  <c r="T18" i="2"/>
  <c r="U18" i="2"/>
  <c r="V18" i="2"/>
  <c r="W18" i="2"/>
  <c r="B18" i="2"/>
  <c r="C15" i="3"/>
  <c r="D15" i="3"/>
  <c r="F15" i="3"/>
  <c r="G15" i="3"/>
  <c r="I15" i="3"/>
  <c r="J15" i="3"/>
  <c r="L15" i="3"/>
  <c r="M15" i="3"/>
  <c r="N15" i="3"/>
  <c r="O15" i="3"/>
  <c r="P15" i="3"/>
  <c r="Q15" i="3"/>
  <c r="R15" i="3"/>
  <c r="S15" i="3"/>
  <c r="T15" i="3"/>
  <c r="U15" i="3"/>
  <c r="V15" i="3"/>
  <c r="W15" i="3"/>
  <c r="B15" i="3"/>
  <c r="C18" i="1"/>
  <c r="D18" i="1"/>
  <c r="F18" i="1"/>
  <c r="G18" i="1"/>
  <c r="I18" i="1"/>
  <c r="J18" i="1"/>
  <c r="L18" i="1"/>
  <c r="M18" i="1"/>
  <c r="N18" i="1"/>
  <c r="O18" i="1"/>
  <c r="P18" i="1"/>
  <c r="Q18" i="1"/>
  <c r="R18" i="1"/>
  <c r="S18" i="1"/>
  <c r="T18" i="1"/>
  <c r="U18" i="1"/>
  <c r="V18" i="1"/>
  <c r="W18" i="1"/>
  <c r="B18" i="1"/>
  <c r="C6" i="4"/>
  <c r="D6" i="4"/>
  <c r="F6" i="4"/>
  <c r="G6" i="4"/>
  <c r="I6" i="4"/>
  <c r="J6" i="4"/>
  <c r="L6" i="4"/>
  <c r="M6" i="4"/>
  <c r="N6" i="4"/>
  <c r="O6" i="4"/>
  <c r="P6" i="4"/>
  <c r="Q6" i="4"/>
  <c r="R6" i="4"/>
  <c r="S6" i="4"/>
  <c r="T6" i="4"/>
  <c r="U6" i="4"/>
  <c r="V6" i="4"/>
  <c r="W6" i="4"/>
  <c r="B6" i="4"/>
  <c r="C8" i="2"/>
  <c r="D8" i="2"/>
  <c r="F8" i="2"/>
  <c r="G8" i="2"/>
  <c r="I8" i="2"/>
  <c r="J8" i="2"/>
  <c r="L8" i="2"/>
  <c r="M8" i="2"/>
  <c r="N8" i="2"/>
  <c r="O8" i="2"/>
  <c r="P8" i="2"/>
  <c r="Q8" i="2"/>
  <c r="R8" i="2"/>
  <c r="S8" i="2"/>
  <c r="T8" i="2"/>
  <c r="U8" i="2"/>
  <c r="V8" i="2"/>
  <c r="W8" i="2"/>
  <c r="B8" i="2"/>
  <c r="C6" i="3"/>
  <c r="D6" i="3"/>
  <c r="F6" i="3"/>
  <c r="G6" i="3"/>
  <c r="I6" i="3"/>
  <c r="J6" i="3"/>
  <c r="L6" i="3"/>
  <c r="M6" i="3"/>
  <c r="N6" i="3"/>
  <c r="O6" i="3"/>
  <c r="P6" i="3"/>
  <c r="Q6" i="3"/>
  <c r="R6" i="3"/>
  <c r="S6" i="3"/>
  <c r="T6" i="3"/>
  <c r="U6" i="3"/>
  <c r="V6" i="3"/>
  <c r="W6" i="3"/>
  <c r="B6" i="3"/>
  <c r="C8" i="1"/>
  <c r="D8" i="1"/>
  <c r="F8" i="1"/>
  <c r="G8" i="1"/>
  <c r="I8" i="1"/>
  <c r="J8" i="1"/>
  <c r="L8" i="1"/>
  <c r="M8" i="1"/>
  <c r="N8" i="1"/>
  <c r="O8" i="1"/>
  <c r="P8" i="1"/>
  <c r="Q8" i="1"/>
  <c r="R8" i="1"/>
  <c r="S8" i="1"/>
  <c r="T8" i="1"/>
  <c r="U8" i="1"/>
  <c r="V8" i="1"/>
  <c r="W8" i="1"/>
  <c r="B8" i="1"/>
  <c r="R22" i="1" l="1"/>
  <c r="U22" i="1"/>
  <c r="S22" i="1"/>
  <c r="D22" i="1"/>
  <c r="H6" i="3"/>
  <c r="K6" i="4"/>
  <c r="E15" i="3"/>
  <c r="H15" i="4"/>
  <c r="Q22" i="1"/>
  <c r="J22" i="1"/>
  <c r="V22" i="1"/>
  <c r="P22" i="1"/>
  <c r="W22" i="1"/>
  <c r="O22" i="1"/>
  <c r="G22" i="1"/>
  <c r="K8" i="1"/>
  <c r="T22" i="1"/>
  <c r="N22" i="1"/>
  <c r="H18" i="1"/>
  <c r="E8" i="1"/>
  <c r="K18" i="1"/>
  <c r="M22" i="1"/>
  <c r="H8" i="1"/>
  <c r="B22" i="1"/>
  <c r="L22" i="1"/>
  <c r="E18" i="1"/>
  <c r="E8" i="2"/>
  <c r="K18" i="2"/>
  <c r="H18" i="2"/>
  <c r="K8" i="2"/>
  <c r="H8" i="2"/>
  <c r="E18" i="2"/>
  <c r="E6" i="3"/>
  <c r="H6" i="4"/>
  <c r="K15" i="3"/>
  <c r="E15" i="4"/>
  <c r="K6" i="3"/>
  <c r="E6" i="4"/>
  <c r="H15" i="3"/>
  <c r="K15" i="4"/>
  <c r="C22" i="1"/>
  <c r="F22" i="1"/>
  <c r="I22" i="1"/>
  <c r="E22" i="1" l="1"/>
  <c r="H22" i="1"/>
  <c r="K22" i="1"/>
  <c r="C7" i="3"/>
  <c r="D7" i="3"/>
  <c r="F7" i="3"/>
  <c r="G7" i="3"/>
  <c r="I7" i="3"/>
  <c r="J7" i="3"/>
  <c r="L7" i="3"/>
  <c r="M7" i="3"/>
  <c r="N7" i="3"/>
  <c r="O7" i="3"/>
  <c r="P7" i="3"/>
  <c r="Q7" i="3"/>
  <c r="R7" i="3"/>
  <c r="S7" i="3"/>
  <c r="T7" i="3"/>
  <c r="U7" i="3"/>
  <c r="V7" i="3"/>
  <c r="W7" i="3"/>
  <c r="B7" i="3"/>
  <c r="H7" i="3" l="1"/>
  <c r="E7" i="3"/>
  <c r="K7" i="3"/>
  <c r="D7" i="4" l="1"/>
  <c r="F7" i="4"/>
  <c r="G7" i="4"/>
  <c r="I7" i="4"/>
  <c r="J7" i="4"/>
  <c r="L7" i="4"/>
  <c r="N7" i="4"/>
  <c r="O7" i="4"/>
  <c r="P7" i="4"/>
  <c r="Q7" i="4"/>
  <c r="R7" i="4"/>
  <c r="S7" i="4"/>
  <c r="T7" i="4"/>
  <c r="U7" i="4"/>
  <c r="V7" i="4"/>
  <c r="W7" i="4"/>
  <c r="B7" i="4"/>
  <c r="C7" i="4"/>
  <c r="M7" i="4"/>
  <c r="K7" i="4" l="1"/>
  <c r="E7" i="4"/>
  <c r="H7" i="4"/>
</calcChain>
</file>

<file path=xl/sharedStrings.xml><?xml version="1.0" encoding="utf-8"?>
<sst xmlns="http://schemas.openxmlformats.org/spreadsheetml/2006/main" count="169" uniqueCount="45">
  <si>
    <t>PT</t>
  </si>
  <si>
    <t>T2 IN</t>
  </si>
  <si>
    <t>T2 AN</t>
  </si>
  <si>
    <t>T3 IN</t>
  </si>
  <si>
    <t>T3 AN</t>
  </si>
  <si>
    <t>TL IN</t>
  </si>
  <si>
    <t>TL AN</t>
  </si>
  <si>
    <t>RO</t>
  </si>
  <si>
    <t>RD</t>
  </si>
  <si>
    <t>RT</t>
  </si>
  <si>
    <t>AS</t>
  </si>
  <si>
    <t>BR</t>
  </si>
  <si>
    <t>BP</t>
  </si>
  <si>
    <t>TF</t>
  </si>
  <si>
    <t>TC</t>
  </si>
  <si>
    <t>MT</t>
  </si>
  <si>
    <t>FC</t>
  </si>
  <si>
    <t>FR</t>
  </si>
  <si>
    <t>VA</t>
  </si>
  <si>
    <t>EQUIPO</t>
  </si>
  <si>
    <t>ALICANTE</t>
  </si>
  <si>
    <t>ALMANSA</t>
  </si>
  <si>
    <t>CÁCERES</t>
  </si>
  <si>
    <t>CASTELLÓN</t>
  </si>
  <si>
    <t>CORUÑA</t>
  </si>
  <si>
    <t>ESTUDIANTES</t>
  </si>
  <si>
    <t>GRANADA</t>
  </si>
  <si>
    <t>GUIPUZKOA</t>
  </si>
  <si>
    <t>HUESCA</t>
  </si>
  <si>
    <t xml:space="preserve">JUARISTI </t>
  </si>
  <si>
    <t xml:space="preserve">GIRONA </t>
  </si>
  <si>
    <t>LLEIDA</t>
  </si>
  <si>
    <t>MELILLA</t>
  </si>
  <si>
    <t>OVIEDO</t>
  </si>
  <si>
    <t>PALENCIA</t>
  </si>
  <si>
    <t>PALMA</t>
  </si>
  <si>
    <t>PRAT</t>
  </si>
  <si>
    <t>VALLADOLID</t>
  </si>
  <si>
    <t xml:space="preserve"> A FAVOR</t>
  </si>
  <si>
    <t>A FAVOR</t>
  </si>
  <si>
    <t>EN CONTRA</t>
  </si>
  <si>
    <t>T2 %</t>
  </si>
  <si>
    <t>T3 %</t>
  </si>
  <si>
    <t>TL %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</si>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</sst>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" fillId="14" borderId="5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0" fontId="0" fillId="0" borderId="0" xfId="0" applyNumberFormat="1" applyAlignment="1" applyProtection="1">
      <alignment horizontal="center"/>
      <protection hidden="1"/>
    </xf>
    <xf numFmtId="0" fontId="0" fillId="8" borderId="5" xfId="0" applyFill="1" applyBorder="1" applyAlignment="1" applyProtection="1">
      <alignment horizontal="center"/>
      <protection hidden="1"/>
    </xf>
    <xf numFmtId="0" fontId="0" fillId="9" borderId="5" xfId="0" applyFill="1" applyBorder="1" applyAlignment="1" applyProtection="1">
      <alignment horizontal="center"/>
      <protection hidden="1"/>
    </xf>
    <xf numFmtId="0" fontId="0" fillId="13" borderId="5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7" borderId="5" xfId="0" applyFill="1" applyBorder="1" applyProtection="1"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16" borderId="5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15" borderId="5" xfId="0" applyFill="1" applyBorder="1" applyAlignment="1" applyProtection="1">
      <alignment horizontal="center"/>
      <protection hidden="1"/>
    </xf>
    <xf numFmtId="0" fontId="0" fillId="11" borderId="5" xfId="0" applyFill="1" applyBorder="1" applyAlignment="1" applyProtection="1">
      <alignment horizontal="center"/>
      <protection hidden="1"/>
    </xf>
    <xf numFmtId="0" fontId="0" fillId="10" borderId="5" xfId="0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12" borderId="5" xfId="0" applyFill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10" fontId="0" fillId="0" borderId="2" xfId="0" applyNumberFormat="1" applyBorder="1" applyAlignment="1" applyProtection="1">
      <alignment horizontal="center"/>
      <protection hidden="1"/>
    </xf>
    <xf numFmtId="0" fontId="1" fillId="14" borderId="7" xfId="0" applyFont="1" applyFill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" fontId="0" fillId="17" borderId="0" xfId="0" applyNumberFormat="1" applyFill="1" applyAlignment="1" applyProtection="1">
      <alignment horizontal="center"/>
      <protection hidden="1"/>
    </xf>
    <xf numFmtId="10" fontId="0" fillId="17" borderId="0" xfId="0" applyNumberFormat="1" applyFill="1" applyAlignment="1" applyProtection="1">
      <alignment horizontal="center"/>
      <protection hidden="1"/>
    </xf>
    <xf numFmtId="0" fontId="0" fillId="7" borderId="5" xfId="0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16" borderId="6" xfId="0" applyFill="1" applyBorder="1" applyAlignment="1" applyProtection="1">
      <alignment horizontal="center"/>
      <protection hidden="1"/>
    </xf>
    <xf numFmtId="0" fontId="0" fillId="6" borderId="9" xfId="0" applyFill="1" applyBorder="1" applyAlignment="1" applyProtection="1">
      <alignment horizontal="center"/>
      <protection hidden="1"/>
    </xf>
    <xf numFmtId="2" fontId="0" fillId="0" borderId="11" xfId="0" applyNumberFormat="1" applyBorder="1" applyAlignment="1" applyProtection="1">
      <alignment horizontal="center"/>
      <protection hidden="1"/>
    </xf>
    <xf numFmtId="10" fontId="0" fillId="0" borderId="11" xfId="0" applyNumberFormat="1" applyBorder="1" applyAlignment="1" applyProtection="1">
      <alignment horizontal="center"/>
      <protection hidden="1"/>
    </xf>
    <xf numFmtId="0" fontId="0" fillId="4" borderId="9" xfId="0" applyFill="1" applyBorder="1" applyAlignment="1" applyProtection="1">
      <alignment horizontal="center"/>
      <protection hidden="1"/>
    </xf>
    <xf numFmtId="2" fontId="0" fillId="0" borderId="8" xfId="0" applyNumberFormat="1" applyBorder="1" applyAlignment="1" applyProtection="1">
      <alignment horizontal="center"/>
      <protection hidden="1"/>
    </xf>
    <xf numFmtId="10" fontId="0" fillId="0" borderId="8" xfId="0" applyNumberFormat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2" fontId="0" fillId="17" borderId="8" xfId="0" applyNumberFormat="1" applyFill="1" applyBorder="1" applyAlignment="1" applyProtection="1">
      <alignment horizontal="center"/>
      <protection hidden="1"/>
    </xf>
    <xf numFmtId="10" fontId="0" fillId="17" borderId="8" xfId="0" applyNumberFormat="1" applyFill="1" applyBorder="1" applyAlignment="1" applyProtection="1">
      <alignment horizont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5" borderId="9" xfId="0" applyFill="1" applyBorder="1" applyAlignment="1" applyProtection="1">
      <alignment horizontal="center"/>
      <protection hidden="1"/>
    </xf>
    <xf numFmtId="0" fontId="0" fillId="7" borderId="9" xfId="0" applyFill="1" applyBorder="1" applyProtection="1">
      <protection hidden="1"/>
    </xf>
    <xf numFmtId="0" fontId="0" fillId="8" borderId="9" xfId="0" applyFill="1" applyBorder="1" applyAlignment="1" applyProtection="1">
      <alignment horizontal="center"/>
      <protection hidden="1"/>
    </xf>
    <xf numFmtId="0" fontId="0" fillId="9" borderId="9" xfId="0" applyFill="1" applyBorder="1" applyAlignment="1" applyProtection="1">
      <alignment horizontal="center"/>
      <protection hidden="1"/>
    </xf>
    <xf numFmtId="0" fontId="0" fillId="10" borderId="9" xfId="0" applyFill="1" applyBorder="1" applyAlignment="1" applyProtection="1">
      <alignment horizontal="center"/>
      <protection hidden="1"/>
    </xf>
    <xf numFmtId="0" fontId="0" fillId="11" borderId="9" xfId="0" applyFill="1" applyBorder="1" applyAlignment="1" applyProtection="1">
      <alignment horizontal="center"/>
      <protection hidden="1"/>
    </xf>
    <xf numFmtId="0" fontId="0" fillId="12" borderId="9" xfId="0" applyFill="1" applyBorder="1" applyAlignment="1" applyProtection="1">
      <alignment horizontal="center"/>
      <protection hidden="1"/>
    </xf>
    <xf numFmtId="0" fontId="0" fillId="13" borderId="9" xfId="0" applyFill="1" applyBorder="1" applyAlignment="1" applyProtection="1">
      <alignment horizontal="center"/>
      <protection hidden="1"/>
    </xf>
    <xf numFmtId="0" fontId="1" fillId="14" borderId="9" xfId="0" applyFont="1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15" borderId="9" xfId="0" applyFill="1" applyBorder="1" applyAlignment="1" applyProtection="1">
      <alignment horizontal="center"/>
      <protection hidden="1"/>
    </xf>
    <xf numFmtId="0" fontId="0" fillId="16" borderId="10" xfId="0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center"/>
      <protection hidden="1"/>
    </xf>
    <xf numFmtId="0" fontId="2" fillId="5" borderId="2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0" fillId="0" borderId="0" xfId="0"/>
    <xf numFmtId="0" fontId="2" fillId="8" borderId="1" xfId="0" applyFont="1" applyFill="1" applyBorder="1" applyAlignment="1" applyProtection="1">
      <alignment horizontal="center"/>
      <protection hidden="1"/>
    </xf>
    <xf numFmtId="0" fontId="2" fillId="8" borderId="2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PALENCI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VALLADOLI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ALMANS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PRA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JUARISTI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HUESC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CACER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MELILL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GIRON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PAL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GRANA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LLEI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OVIE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CORU&#209;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ALICAN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GUIPUZKO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ESTUDIANTE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CASTELL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Cáceres"/>
      <sheetName val="13.LLEIDA"/>
      <sheetName val="1.Prat"/>
      <sheetName val="2.CASTELLON"/>
      <sheetName val="3.Almansa"/>
      <sheetName val="4.CACERES"/>
      <sheetName val="5.Valladolid"/>
      <sheetName val="6.GRANADA"/>
      <sheetName val="7.Coruña"/>
      <sheetName val="8.GUIPUZKOA"/>
      <sheetName val="9.Huesca"/>
      <sheetName val="10.PALMA"/>
      <sheetName val="11.Girona"/>
      <sheetName val="12.Oviedo"/>
      <sheetName val="15.ESTUDIANTES"/>
      <sheetName val="16.Alicante"/>
      <sheetName val="18.PRAT"/>
      <sheetName val="19.Castellón"/>
      <sheetName val="20.ALMANSA"/>
    </sheetNames>
    <sheetDataSet>
      <sheetData sheetId="0">
        <row r="4">
          <cell r="A4">
            <v>1492</v>
          </cell>
          <cell r="B4">
            <v>386</v>
          </cell>
          <cell r="C4">
            <v>709</v>
          </cell>
          <cell r="E4">
            <v>155</v>
          </cell>
          <cell r="F4">
            <v>451</v>
          </cell>
          <cell r="H4">
            <v>255</v>
          </cell>
          <cell r="I4">
            <v>346</v>
          </cell>
          <cell r="K4">
            <v>173</v>
          </cell>
          <cell r="L4">
            <v>424</v>
          </cell>
          <cell r="M4">
            <v>597</v>
          </cell>
          <cell r="N4">
            <v>222</v>
          </cell>
          <cell r="O4">
            <v>107</v>
          </cell>
          <cell r="P4">
            <v>236</v>
          </cell>
          <cell r="Q4">
            <v>44</v>
          </cell>
          <cell r="R4">
            <v>30</v>
          </cell>
          <cell r="S4">
            <v>54</v>
          </cell>
          <cell r="T4">
            <v>355</v>
          </cell>
          <cell r="U4">
            <v>377</v>
          </cell>
          <cell r="V4">
            <v>1538</v>
          </cell>
        </row>
        <row r="9">
          <cell r="A9">
            <v>1414</v>
          </cell>
          <cell r="B9">
            <v>401</v>
          </cell>
          <cell r="C9">
            <v>808</v>
          </cell>
          <cell r="E9">
            <v>127</v>
          </cell>
          <cell r="F9">
            <v>380</v>
          </cell>
          <cell r="H9">
            <v>231</v>
          </cell>
          <cell r="I9">
            <v>322</v>
          </cell>
          <cell r="K9">
            <v>188</v>
          </cell>
          <cell r="L9">
            <v>409</v>
          </cell>
          <cell r="M9">
            <v>597</v>
          </cell>
          <cell r="N9">
            <v>249</v>
          </cell>
          <cell r="O9">
            <v>128</v>
          </cell>
          <cell r="P9">
            <v>223</v>
          </cell>
          <cell r="Q9">
            <v>30</v>
          </cell>
          <cell r="R9">
            <v>44</v>
          </cell>
          <cell r="S9">
            <v>44</v>
          </cell>
          <cell r="T9">
            <v>382</v>
          </cell>
          <cell r="U9">
            <v>352</v>
          </cell>
          <cell r="V9">
            <v>1417</v>
          </cell>
        </row>
      </sheetData>
      <sheetData sheetId="1">
        <row r="4">
          <cell r="A4">
            <v>78.526315789473685</v>
          </cell>
          <cell r="B4">
            <v>20.315789473684209</v>
          </cell>
          <cell r="C4">
            <v>37.315789473684212</v>
          </cell>
          <cell r="E4">
            <v>8.1578947368421044</v>
          </cell>
          <cell r="F4">
            <v>23.736842105263158</v>
          </cell>
          <cell r="H4">
            <v>13.421052631578947</v>
          </cell>
          <cell r="I4">
            <v>18.210526315789473</v>
          </cell>
          <cell r="K4">
            <v>9.1052631578947363</v>
          </cell>
          <cell r="L4">
            <v>22.315789473684209</v>
          </cell>
          <cell r="M4">
            <v>31.421052631578949</v>
          </cell>
          <cell r="N4">
            <v>11.684210526315789</v>
          </cell>
          <cell r="O4">
            <v>5.6315789473684212</v>
          </cell>
          <cell r="P4">
            <v>12.421052631578947</v>
          </cell>
          <cell r="Q4">
            <v>2.3157894736842106</v>
          </cell>
          <cell r="R4">
            <v>1.5789473684210527</v>
          </cell>
          <cell r="S4">
            <v>2.8421052631578947</v>
          </cell>
          <cell r="T4">
            <v>18.684210526315791</v>
          </cell>
          <cell r="U4">
            <v>19.842105263157894</v>
          </cell>
          <cell r="V4">
            <v>80.94736842105263</v>
          </cell>
        </row>
        <row r="9">
          <cell r="A9">
            <v>74.421052631578945</v>
          </cell>
          <cell r="B9">
            <v>21.105263157894736</v>
          </cell>
          <cell r="C9">
            <v>42.526315789473685</v>
          </cell>
          <cell r="E9">
            <v>6.6842105263157894</v>
          </cell>
          <cell r="F9">
            <v>20</v>
          </cell>
          <cell r="H9">
            <v>12.157894736842104</v>
          </cell>
          <cell r="I9">
            <v>16.94736842105263</v>
          </cell>
          <cell r="K9">
            <v>9.8947368421052637</v>
          </cell>
          <cell r="L9">
            <v>21.526315789473685</v>
          </cell>
          <cell r="M9">
            <v>31.421052631578949</v>
          </cell>
          <cell r="N9">
            <v>13.105263157894736</v>
          </cell>
          <cell r="O9">
            <v>6.7368421052631575</v>
          </cell>
          <cell r="P9">
            <v>11.736842105263158</v>
          </cell>
          <cell r="Q9">
            <v>1.5789473684210527</v>
          </cell>
          <cell r="R9">
            <v>2.3157894736842106</v>
          </cell>
          <cell r="S9">
            <v>2.3157894736842106</v>
          </cell>
          <cell r="T9">
            <v>20.105263157894736</v>
          </cell>
          <cell r="U9">
            <v>18.526315789473685</v>
          </cell>
          <cell r="V9">
            <v>74.578947368421055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S"/>
      <sheetName val="JUGADORES T"/>
      <sheetName val="JUGADORES M"/>
      <sheetName val="21.HUESCA"/>
      <sheetName val="1.GRANADA"/>
      <sheetName val="2.Coruña"/>
      <sheetName val="3.GUIPUZKOA"/>
      <sheetName val="4.Huesca"/>
      <sheetName val="5.PALENCIA"/>
      <sheetName val="6.Girona"/>
      <sheetName val="7.OVIEDO"/>
      <sheetName val="8.Lleida"/>
      <sheetName val="9.MELILLA"/>
      <sheetName val="10.Estudiantes"/>
      <sheetName val="11.ALICANTE"/>
      <sheetName val="12.Juaristi"/>
      <sheetName val="13.PRAT"/>
      <sheetName val="14.Castellón"/>
      <sheetName val="15.ALMANSA"/>
      <sheetName val="16.Cáceres"/>
      <sheetName val="17.PALMA"/>
      <sheetName val="18.Granada"/>
      <sheetName val="19.CORUÑA"/>
      <sheetName val="20.Guipuzkoa"/>
    </sheetNames>
    <sheetDataSet>
      <sheetData sheetId="0">
        <row r="4">
          <cell r="A4">
            <v>1613</v>
          </cell>
          <cell r="B4">
            <v>477</v>
          </cell>
          <cell r="C4">
            <v>906</v>
          </cell>
          <cell r="E4">
            <v>149</v>
          </cell>
          <cell r="F4">
            <v>445</v>
          </cell>
          <cell r="H4">
            <v>214</v>
          </cell>
          <cell r="I4">
            <v>297</v>
          </cell>
          <cell r="K4">
            <v>173</v>
          </cell>
          <cell r="L4">
            <v>471</v>
          </cell>
          <cell r="M4">
            <v>644</v>
          </cell>
          <cell r="N4">
            <v>248</v>
          </cell>
          <cell r="O4">
            <v>115</v>
          </cell>
          <cell r="P4">
            <v>226</v>
          </cell>
          <cell r="Q4">
            <v>21</v>
          </cell>
          <cell r="R4">
            <v>35</v>
          </cell>
          <cell r="S4">
            <v>32</v>
          </cell>
          <cell r="T4">
            <v>409</v>
          </cell>
          <cell r="U4">
            <v>372</v>
          </cell>
          <cell r="V4">
            <v>1569</v>
          </cell>
        </row>
        <row r="9">
          <cell r="A9">
            <v>1674</v>
          </cell>
          <cell r="B9">
            <v>429</v>
          </cell>
          <cell r="C9">
            <v>802</v>
          </cell>
          <cell r="E9">
            <v>193</v>
          </cell>
          <cell r="F9">
            <v>480</v>
          </cell>
          <cell r="H9">
            <v>237</v>
          </cell>
          <cell r="I9">
            <v>335</v>
          </cell>
          <cell r="K9">
            <v>147</v>
          </cell>
          <cell r="L9">
            <v>503</v>
          </cell>
          <cell r="M9">
            <v>650</v>
          </cell>
          <cell r="N9">
            <v>279</v>
          </cell>
          <cell r="O9">
            <v>104</v>
          </cell>
          <cell r="P9">
            <v>234</v>
          </cell>
          <cell r="Q9">
            <v>35</v>
          </cell>
          <cell r="R9">
            <v>21</v>
          </cell>
          <cell r="S9">
            <v>34</v>
          </cell>
          <cell r="T9">
            <v>378</v>
          </cell>
          <cell r="U9">
            <v>407</v>
          </cell>
          <cell r="V9">
            <v>1779</v>
          </cell>
        </row>
      </sheetData>
      <sheetData sheetId="1">
        <row r="4">
          <cell r="A4">
            <v>76.80952380952381</v>
          </cell>
          <cell r="B4">
            <v>22.714285714285715</v>
          </cell>
          <cell r="C4">
            <v>43.142857142857146</v>
          </cell>
          <cell r="E4">
            <v>7.0952380952380949</v>
          </cell>
          <cell r="F4">
            <v>21.19047619047619</v>
          </cell>
          <cell r="H4">
            <v>10.19047619047619</v>
          </cell>
          <cell r="I4">
            <v>14.142857142857142</v>
          </cell>
          <cell r="K4">
            <v>8.2380952380952372</v>
          </cell>
          <cell r="L4">
            <v>22.428571428571427</v>
          </cell>
          <cell r="M4">
            <v>30.666666666666668</v>
          </cell>
          <cell r="N4">
            <v>11.80952380952381</v>
          </cell>
          <cell r="O4">
            <v>5.4761904761904763</v>
          </cell>
          <cell r="P4">
            <v>10.761904761904763</v>
          </cell>
          <cell r="Q4">
            <v>1</v>
          </cell>
          <cell r="R4">
            <v>1.6666666666666667</v>
          </cell>
          <cell r="S4">
            <v>1.5238095238095237</v>
          </cell>
          <cell r="T4">
            <v>19.476190476190474</v>
          </cell>
          <cell r="U4">
            <v>17.714285714285715</v>
          </cell>
          <cell r="V4">
            <v>74.714285714285708</v>
          </cell>
        </row>
        <row r="9">
          <cell r="A9">
            <v>79.714285714285708</v>
          </cell>
          <cell r="B9">
            <v>20.428571428571427</v>
          </cell>
          <cell r="C9">
            <v>38.19047619047619</v>
          </cell>
          <cell r="E9">
            <v>9.1904761904761898</v>
          </cell>
          <cell r="F9">
            <v>22.857142857142858</v>
          </cell>
          <cell r="H9">
            <v>11.285714285714286</v>
          </cell>
          <cell r="I9">
            <v>15.952380952380953</v>
          </cell>
          <cell r="K9">
            <v>7</v>
          </cell>
          <cell r="L9">
            <v>23.952380952380953</v>
          </cell>
          <cell r="M9">
            <v>30.952380952380953</v>
          </cell>
          <cell r="N9">
            <v>13.285714285714286</v>
          </cell>
          <cell r="O9">
            <v>4.9523809523809526</v>
          </cell>
          <cell r="P9">
            <v>11.142857142857142</v>
          </cell>
          <cell r="Q9">
            <v>1.6666666666666667</v>
          </cell>
          <cell r="R9">
            <v>1</v>
          </cell>
          <cell r="S9">
            <v>1.6190476190476191</v>
          </cell>
          <cell r="T9">
            <v>18</v>
          </cell>
          <cell r="U9">
            <v>19.38095238095238</v>
          </cell>
          <cell r="V9">
            <v>84.714285714285708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"/>
      <sheetName val="JUGADORES T"/>
      <sheetName val="JUGADORES M"/>
      <sheetName val="21.GIRONA"/>
      <sheetName val="1.GUIPUZKOA"/>
      <sheetName val="2.Huesca"/>
      <sheetName val="3.PALENCIA"/>
      <sheetName val="4.Girona"/>
      <sheetName val="5.OVIEDO"/>
      <sheetName val="6.Lleida"/>
      <sheetName val="7.MELILLA"/>
      <sheetName val="8.Estudiantes"/>
      <sheetName val="9.ALICANTE"/>
      <sheetName val="10.Juaristi"/>
      <sheetName val="11.PRAT"/>
      <sheetName val="12.CASTELLON"/>
      <sheetName val="13.Palma"/>
      <sheetName val="14.CACERES"/>
      <sheetName val="15.Valladolid"/>
      <sheetName val="16.GRANADA"/>
      <sheetName val="17.Coruña"/>
      <sheetName val="18.Guipuzkoa"/>
      <sheetName val="19.HUESCA"/>
      <sheetName val="20.Palencia"/>
    </sheetNames>
    <sheetDataSet>
      <sheetData sheetId="0">
        <row r="4">
          <cell r="A4">
            <v>1686</v>
          </cell>
          <cell r="B4">
            <v>415</v>
          </cell>
          <cell r="C4">
            <v>784</v>
          </cell>
          <cell r="E4">
            <v>172</v>
          </cell>
          <cell r="F4">
            <v>445</v>
          </cell>
          <cell r="H4">
            <v>339</v>
          </cell>
          <cell r="I4">
            <v>441</v>
          </cell>
          <cell r="K4">
            <v>145</v>
          </cell>
          <cell r="L4">
            <v>487</v>
          </cell>
          <cell r="M4">
            <v>632</v>
          </cell>
          <cell r="N4">
            <v>303</v>
          </cell>
          <cell r="O4">
            <v>130</v>
          </cell>
          <cell r="P4">
            <v>268</v>
          </cell>
          <cell r="Q4">
            <v>25</v>
          </cell>
          <cell r="R4">
            <v>22</v>
          </cell>
          <cell r="S4">
            <v>26</v>
          </cell>
          <cell r="T4">
            <v>400</v>
          </cell>
          <cell r="U4">
            <v>450</v>
          </cell>
          <cell r="V4">
            <v>1816</v>
          </cell>
        </row>
        <row r="9">
          <cell r="A9">
            <v>1725</v>
          </cell>
          <cell r="B9">
            <v>420</v>
          </cell>
          <cell r="C9">
            <v>749</v>
          </cell>
          <cell r="E9">
            <v>203</v>
          </cell>
          <cell r="F9">
            <v>606</v>
          </cell>
          <cell r="H9">
            <v>276</v>
          </cell>
          <cell r="I9">
            <v>359</v>
          </cell>
          <cell r="K9">
            <v>173</v>
          </cell>
          <cell r="L9">
            <v>438</v>
          </cell>
          <cell r="M9">
            <v>611</v>
          </cell>
          <cell r="N9">
            <v>286</v>
          </cell>
          <cell r="O9">
            <v>132</v>
          </cell>
          <cell r="P9">
            <v>222</v>
          </cell>
          <cell r="Q9">
            <v>22</v>
          </cell>
          <cell r="R9">
            <v>25</v>
          </cell>
          <cell r="S9">
            <v>35</v>
          </cell>
          <cell r="T9">
            <v>457</v>
          </cell>
          <cell r="U9">
            <v>396</v>
          </cell>
          <cell r="V9">
            <v>1678</v>
          </cell>
        </row>
      </sheetData>
      <sheetData sheetId="1">
        <row r="4">
          <cell r="A4">
            <v>80.285714285714292</v>
          </cell>
          <cell r="B4">
            <v>19.761904761904763</v>
          </cell>
          <cell r="C4">
            <v>37.333333333333336</v>
          </cell>
          <cell r="E4">
            <v>8.1904761904761898</v>
          </cell>
          <cell r="F4">
            <v>21.19047619047619</v>
          </cell>
          <cell r="H4">
            <v>16.142857142857142</v>
          </cell>
          <cell r="I4">
            <v>21</v>
          </cell>
          <cell r="K4">
            <v>6.9047619047619051</v>
          </cell>
          <cell r="L4">
            <v>23.19047619047619</v>
          </cell>
          <cell r="M4">
            <v>30.095238095238095</v>
          </cell>
          <cell r="N4">
            <v>14.428571428571429</v>
          </cell>
          <cell r="O4">
            <v>6.1904761904761907</v>
          </cell>
          <cell r="P4">
            <v>12.761904761904763</v>
          </cell>
          <cell r="Q4">
            <v>1.1904761904761905</v>
          </cell>
          <cell r="R4">
            <v>1.0476190476190477</v>
          </cell>
          <cell r="S4">
            <v>1.2380952380952381</v>
          </cell>
          <cell r="T4">
            <v>19.047619047619047</v>
          </cell>
          <cell r="U4">
            <v>21.428571428571427</v>
          </cell>
          <cell r="V4">
            <v>86.476190476190482</v>
          </cell>
        </row>
        <row r="9">
          <cell r="A9">
            <v>82.142857142857139</v>
          </cell>
          <cell r="B9">
            <v>20</v>
          </cell>
          <cell r="C9">
            <v>35.666666666666664</v>
          </cell>
          <cell r="E9">
            <v>9.6666666666666661</v>
          </cell>
          <cell r="F9">
            <v>28.857142857142858</v>
          </cell>
          <cell r="H9">
            <v>13.142857142857142</v>
          </cell>
          <cell r="I9">
            <v>17.095238095238095</v>
          </cell>
          <cell r="K9">
            <v>8.2380952380952372</v>
          </cell>
          <cell r="L9">
            <v>20.857142857142858</v>
          </cell>
          <cell r="M9">
            <v>29.095238095238095</v>
          </cell>
          <cell r="N9">
            <v>13.619047619047619</v>
          </cell>
          <cell r="O9">
            <v>6.2857142857142856</v>
          </cell>
          <cell r="P9">
            <v>10.571428571428571</v>
          </cell>
          <cell r="Q9">
            <v>1.0476190476190477</v>
          </cell>
          <cell r="R9">
            <v>1.1904761904761905</v>
          </cell>
          <cell r="S9">
            <v>1.6666666666666667</v>
          </cell>
          <cell r="T9">
            <v>21.761904761904763</v>
          </cell>
          <cell r="U9">
            <v>18.857142857142858</v>
          </cell>
          <cell r="V9">
            <v>79.904761904761898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LLEIDA"/>
      <sheetName val="1.PALENCIA"/>
      <sheetName val="2.Girona"/>
      <sheetName val="3.OVIEDO"/>
      <sheetName val="4.Lleida"/>
      <sheetName val="5.MELILLA"/>
      <sheetName val="6.Estudiantes"/>
      <sheetName val="7.ALICANTE"/>
      <sheetName val="8.Juaristi"/>
      <sheetName val="9.Palma"/>
      <sheetName val="10.CASTELLON"/>
      <sheetName val="11.Almansa"/>
      <sheetName val="12.CACERES"/>
      <sheetName val="13.Valladolid"/>
      <sheetName val="14.GRANADA"/>
      <sheetName val="15.Coruña"/>
      <sheetName val="16.GUIPUZKOA"/>
      <sheetName val="17.Huesca"/>
      <sheetName val="18.Palencia"/>
      <sheetName val="19.GIRONA"/>
    </sheetNames>
    <sheetDataSet>
      <sheetData sheetId="0">
        <row r="4">
          <cell r="A4">
            <v>1548</v>
          </cell>
          <cell r="B4">
            <v>431</v>
          </cell>
          <cell r="C4">
            <v>794</v>
          </cell>
          <cell r="E4">
            <v>151</v>
          </cell>
          <cell r="F4">
            <v>484</v>
          </cell>
          <cell r="H4">
            <v>233</v>
          </cell>
          <cell r="I4">
            <v>324</v>
          </cell>
          <cell r="K4">
            <v>184</v>
          </cell>
          <cell r="L4">
            <v>387</v>
          </cell>
          <cell r="M4">
            <v>571</v>
          </cell>
          <cell r="N4">
            <v>245</v>
          </cell>
          <cell r="O4">
            <v>131</v>
          </cell>
          <cell r="P4">
            <v>206</v>
          </cell>
          <cell r="Q4">
            <v>28</v>
          </cell>
          <cell r="R4">
            <v>31</v>
          </cell>
          <cell r="S4">
            <v>62</v>
          </cell>
          <cell r="T4">
            <v>407</v>
          </cell>
          <cell r="U4">
            <v>357</v>
          </cell>
          <cell r="V4">
            <v>1480</v>
          </cell>
        </row>
        <row r="9">
          <cell r="A9">
            <v>1589</v>
          </cell>
          <cell r="B9">
            <v>473</v>
          </cell>
          <cell r="C9">
            <v>833</v>
          </cell>
          <cell r="E9">
            <v>140</v>
          </cell>
          <cell r="F9">
            <v>388</v>
          </cell>
          <cell r="H9">
            <v>300</v>
          </cell>
          <cell r="I9">
            <v>385</v>
          </cell>
          <cell r="K9">
            <v>148</v>
          </cell>
          <cell r="L9">
            <v>457</v>
          </cell>
          <cell r="M9">
            <v>605</v>
          </cell>
          <cell r="N9">
            <v>264</v>
          </cell>
          <cell r="O9">
            <v>107</v>
          </cell>
          <cell r="P9">
            <v>249</v>
          </cell>
          <cell r="Q9">
            <v>31</v>
          </cell>
          <cell r="R9">
            <v>30</v>
          </cell>
          <cell r="S9">
            <v>60</v>
          </cell>
          <cell r="T9">
            <v>383</v>
          </cell>
          <cell r="U9">
            <v>420</v>
          </cell>
          <cell r="V9">
            <v>1768</v>
          </cell>
        </row>
      </sheetData>
      <sheetData sheetId="1">
        <row r="4">
          <cell r="A4">
            <v>77.400000000000006</v>
          </cell>
          <cell r="B4">
            <v>21.55</v>
          </cell>
          <cell r="C4">
            <v>39.700000000000003</v>
          </cell>
          <cell r="E4">
            <v>7.55</v>
          </cell>
          <cell r="F4">
            <v>24.2</v>
          </cell>
          <cell r="H4">
            <v>11.65</v>
          </cell>
          <cell r="I4">
            <v>16.2</v>
          </cell>
          <cell r="K4">
            <v>9.1999999999999993</v>
          </cell>
          <cell r="L4">
            <v>19.350000000000001</v>
          </cell>
          <cell r="M4">
            <v>28.55</v>
          </cell>
          <cell r="N4">
            <v>12.25</v>
          </cell>
          <cell r="O4">
            <v>6.55</v>
          </cell>
          <cell r="P4">
            <v>10.3</v>
          </cell>
          <cell r="Q4">
            <v>1.4</v>
          </cell>
          <cell r="R4">
            <v>1.55</v>
          </cell>
          <cell r="S4">
            <v>3.1</v>
          </cell>
          <cell r="T4">
            <v>20.350000000000001</v>
          </cell>
          <cell r="U4">
            <v>17.850000000000001</v>
          </cell>
          <cell r="V4">
            <v>74</v>
          </cell>
        </row>
        <row r="9">
          <cell r="A9">
            <v>79.45</v>
          </cell>
          <cell r="B9">
            <v>23.65</v>
          </cell>
          <cell r="C9">
            <v>41.65</v>
          </cell>
          <cell r="E9">
            <v>7</v>
          </cell>
          <cell r="F9">
            <v>19.399999999999999</v>
          </cell>
          <cell r="H9">
            <v>15</v>
          </cell>
          <cell r="I9">
            <v>19.25</v>
          </cell>
          <cell r="K9">
            <v>7.4</v>
          </cell>
          <cell r="L9">
            <v>22.85</v>
          </cell>
          <cell r="M9">
            <v>30.25</v>
          </cell>
          <cell r="N9">
            <v>13.2</v>
          </cell>
          <cell r="O9">
            <v>5.35</v>
          </cell>
          <cell r="P9">
            <v>12.45</v>
          </cell>
          <cell r="Q9">
            <v>1.55</v>
          </cell>
          <cell r="R9">
            <v>1.5</v>
          </cell>
          <cell r="S9">
            <v>3</v>
          </cell>
          <cell r="T9">
            <v>19.149999999999999</v>
          </cell>
          <cell r="U9">
            <v>21</v>
          </cell>
          <cell r="V9">
            <v>88.4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"/>
      <sheetName val="JUGADORES T"/>
      <sheetName val="JUGADORES M"/>
      <sheetName val="21.MELILLA"/>
      <sheetName val="1.GIRONA"/>
      <sheetName val="2.Oviedo "/>
      <sheetName val="3.LLEIDA"/>
      <sheetName val="4.Melilla"/>
      <sheetName val="5.ESTUDIANTES"/>
      <sheetName val="6.Alicante"/>
      <sheetName val="7.Palma"/>
      <sheetName val="8.PRAT"/>
      <sheetName val="9.Castellon"/>
      <sheetName val="10.ALMANSA"/>
      <sheetName val="11.Cáceres"/>
      <sheetName val="12.VALLADOLID"/>
      <sheetName val="13.Granada"/>
      <sheetName val="14.CORUÑA"/>
      <sheetName val="15.Guipuzkoa"/>
      <sheetName val="16.HUESCA"/>
      <sheetName val="19.OVIEDO"/>
      <sheetName val="20.Lleida"/>
    </sheetNames>
    <sheetDataSet>
      <sheetData sheetId="0">
        <row r="4">
          <cell r="A4">
            <v>1441</v>
          </cell>
          <cell r="B4">
            <v>348</v>
          </cell>
          <cell r="C4">
            <v>674</v>
          </cell>
          <cell r="E4">
            <v>173</v>
          </cell>
          <cell r="F4">
            <v>501</v>
          </cell>
          <cell r="H4">
            <v>226</v>
          </cell>
          <cell r="I4">
            <v>332</v>
          </cell>
          <cell r="K4">
            <v>164</v>
          </cell>
          <cell r="L4">
            <v>416</v>
          </cell>
          <cell r="M4">
            <v>580</v>
          </cell>
          <cell r="N4">
            <v>241</v>
          </cell>
          <cell r="O4">
            <v>121</v>
          </cell>
          <cell r="P4">
            <v>275</v>
          </cell>
          <cell r="Q4">
            <v>32</v>
          </cell>
          <cell r="R4">
            <v>36</v>
          </cell>
          <cell r="S4">
            <v>27</v>
          </cell>
          <cell r="T4">
            <v>401</v>
          </cell>
          <cell r="U4">
            <v>380</v>
          </cell>
          <cell r="V4">
            <v>1359</v>
          </cell>
        </row>
        <row r="9">
          <cell r="A9">
            <v>1501</v>
          </cell>
          <cell r="B9">
            <v>397</v>
          </cell>
          <cell r="C9">
            <v>720</v>
          </cell>
          <cell r="E9">
            <v>137</v>
          </cell>
          <cell r="F9">
            <v>468</v>
          </cell>
          <cell r="H9">
            <v>296</v>
          </cell>
          <cell r="I9">
            <v>389</v>
          </cell>
          <cell r="K9">
            <v>169</v>
          </cell>
          <cell r="L9">
            <v>430</v>
          </cell>
          <cell r="M9">
            <v>599</v>
          </cell>
          <cell r="N9">
            <v>248</v>
          </cell>
          <cell r="O9">
            <v>153</v>
          </cell>
          <cell r="P9">
            <v>245</v>
          </cell>
          <cell r="Q9">
            <v>36</v>
          </cell>
          <cell r="R9">
            <v>32</v>
          </cell>
          <cell r="S9">
            <v>40</v>
          </cell>
          <cell r="T9">
            <v>385</v>
          </cell>
          <cell r="U9">
            <v>400</v>
          </cell>
          <cell r="V9">
            <v>1560</v>
          </cell>
        </row>
      </sheetData>
      <sheetData sheetId="1">
        <row r="4">
          <cell r="A4">
            <v>75.84210526315789</v>
          </cell>
          <cell r="B4">
            <v>18.315789473684209</v>
          </cell>
          <cell r="C4">
            <v>35.473684210526315</v>
          </cell>
          <cell r="E4">
            <v>9.1052631578947363</v>
          </cell>
          <cell r="F4">
            <v>26.368421052631579</v>
          </cell>
          <cell r="H4">
            <v>11.894736842105264</v>
          </cell>
          <cell r="I4">
            <v>17.473684210526315</v>
          </cell>
          <cell r="K4">
            <v>8.6315789473684212</v>
          </cell>
          <cell r="L4">
            <v>21.894736842105264</v>
          </cell>
          <cell r="M4">
            <v>30.526315789473685</v>
          </cell>
          <cell r="N4">
            <v>12.684210526315789</v>
          </cell>
          <cell r="O4">
            <v>6.3684210526315788</v>
          </cell>
          <cell r="P4">
            <v>14.473684210526315</v>
          </cell>
          <cell r="Q4">
            <v>1.6842105263157894</v>
          </cell>
          <cell r="R4">
            <v>1.8947368421052631</v>
          </cell>
          <cell r="S4">
            <v>1.4210526315789473</v>
          </cell>
          <cell r="T4">
            <v>21.105263157894736</v>
          </cell>
          <cell r="U4">
            <v>20</v>
          </cell>
          <cell r="V4">
            <v>71.526315789473685</v>
          </cell>
        </row>
        <row r="9">
          <cell r="A9">
            <v>79</v>
          </cell>
          <cell r="B9">
            <v>20.894736842105264</v>
          </cell>
          <cell r="C9">
            <v>37.89473684210526</v>
          </cell>
          <cell r="E9">
            <v>7.2105263157894735</v>
          </cell>
          <cell r="F9">
            <v>24.631578947368421</v>
          </cell>
          <cell r="H9">
            <v>15.578947368421053</v>
          </cell>
          <cell r="I9">
            <v>20.473684210526315</v>
          </cell>
          <cell r="K9">
            <v>8.8947368421052637</v>
          </cell>
          <cell r="L9">
            <v>22.631578947368421</v>
          </cell>
          <cell r="M9">
            <v>31.526315789473685</v>
          </cell>
          <cell r="N9">
            <v>13.052631578947368</v>
          </cell>
          <cell r="O9">
            <v>8.0526315789473681</v>
          </cell>
          <cell r="P9">
            <v>12.894736842105264</v>
          </cell>
          <cell r="Q9">
            <v>1.8947368421052631</v>
          </cell>
          <cell r="R9">
            <v>1.6842105263157894</v>
          </cell>
          <cell r="S9">
            <v>2.1052631578947367</v>
          </cell>
          <cell r="T9">
            <v>20.263157894736842</v>
          </cell>
          <cell r="U9">
            <v>21.05263157894737</v>
          </cell>
          <cell r="V9">
            <v>82.10526315789474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S"/>
      <sheetName val="JUGADORES T"/>
      <sheetName val="JUGADORES M"/>
      <sheetName val="21.Valladolid"/>
      <sheetName val="1.Castellon"/>
      <sheetName val="2.ALMANSA"/>
      <sheetName val="3.Cáceres"/>
      <sheetName val="4.VALLADOLID"/>
      <sheetName val="5.Granada"/>
      <sheetName val="6.CORUÑA"/>
      <sheetName val="7.Guipuzkoa"/>
      <sheetName val="8.PALMA"/>
      <sheetName val="9.PALENCIA"/>
      <sheetName val="10.Girona"/>
      <sheetName val="11.OVIEDO"/>
      <sheetName val="12.Lleida"/>
      <sheetName val="13.MELILLA"/>
      <sheetName val="14.Estudiantes"/>
      <sheetName val="15.ALICANTE"/>
      <sheetName val="16.Juaristi"/>
      <sheetName val="17.PRAT"/>
      <sheetName val="18.CASTELLON"/>
      <sheetName val="19.Almansa"/>
      <sheetName val="20.CACERES"/>
    </sheetNames>
    <sheetDataSet>
      <sheetData sheetId="0">
        <row r="4">
          <cell r="A4">
            <v>1529</v>
          </cell>
          <cell r="B4">
            <v>377</v>
          </cell>
          <cell r="C4">
            <v>756</v>
          </cell>
          <cell r="E4">
            <v>172</v>
          </cell>
          <cell r="F4">
            <v>526</v>
          </cell>
          <cell r="H4">
            <v>259</v>
          </cell>
          <cell r="I4">
            <v>349</v>
          </cell>
          <cell r="K4">
            <v>154</v>
          </cell>
          <cell r="L4">
            <v>455</v>
          </cell>
          <cell r="M4">
            <v>609</v>
          </cell>
          <cell r="N4">
            <v>276</v>
          </cell>
          <cell r="O4">
            <v>127</v>
          </cell>
          <cell r="P4">
            <v>288</v>
          </cell>
          <cell r="Q4">
            <v>29</v>
          </cell>
          <cell r="R4">
            <v>30</v>
          </cell>
          <cell r="S4">
            <v>32</v>
          </cell>
          <cell r="T4">
            <v>398</v>
          </cell>
          <cell r="U4">
            <v>416</v>
          </cell>
          <cell r="V4">
            <v>1477</v>
          </cell>
        </row>
        <row r="9">
          <cell r="A9">
            <v>1818</v>
          </cell>
          <cell r="B9">
            <v>495</v>
          </cell>
          <cell r="C9">
            <v>874</v>
          </cell>
          <cell r="E9">
            <v>192</v>
          </cell>
          <cell r="F9">
            <v>492</v>
          </cell>
          <cell r="H9">
            <v>254</v>
          </cell>
          <cell r="I9">
            <v>346</v>
          </cell>
          <cell r="K9">
            <v>179</v>
          </cell>
          <cell r="L9">
            <v>538</v>
          </cell>
          <cell r="M9">
            <v>717</v>
          </cell>
          <cell r="N9">
            <v>322</v>
          </cell>
          <cell r="O9">
            <v>140</v>
          </cell>
          <cell r="P9">
            <v>253</v>
          </cell>
          <cell r="Q9">
            <v>30</v>
          </cell>
          <cell r="R9">
            <v>29</v>
          </cell>
          <cell r="S9">
            <v>44</v>
          </cell>
          <cell r="T9">
            <v>420</v>
          </cell>
          <cell r="U9">
            <v>393</v>
          </cell>
          <cell r="V9">
            <v>1975</v>
          </cell>
        </row>
      </sheetData>
      <sheetData sheetId="1">
        <row r="4">
          <cell r="A4">
            <v>72.80952380952381</v>
          </cell>
          <cell r="B4">
            <v>17.952380952380953</v>
          </cell>
          <cell r="C4">
            <v>36</v>
          </cell>
          <cell r="E4">
            <v>8.1904761904761898</v>
          </cell>
          <cell r="F4">
            <v>25.047619047619047</v>
          </cell>
          <cell r="H4">
            <v>12.333333333333334</v>
          </cell>
          <cell r="I4">
            <v>16.61904761904762</v>
          </cell>
          <cell r="K4">
            <v>7.333333333333333</v>
          </cell>
          <cell r="L4">
            <v>21.666666666666668</v>
          </cell>
          <cell r="M4">
            <v>29</v>
          </cell>
          <cell r="N4">
            <v>13.142857142857142</v>
          </cell>
          <cell r="O4">
            <v>6.0476190476190474</v>
          </cell>
          <cell r="P4">
            <v>13.714285714285714</v>
          </cell>
          <cell r="Q4">
            <v>1.3809523809523809</v>
          </cell>
          <cell r="R4">
            <v>1.4285714285714286</v>
          </cell>
          <cell r="S4">
            <v>1.5238095238095237</v>
          </cell>
          <cell r="T4">
            <v>18.952380952380953</v>
          </cell>
          <cell r="U4">
            <v>19.80952380952381</v>
          </cell>
          <cell r="V4">
            <v>70.333333333333329</v>
          </cell>
        </row>
        <row r="9">
          <cell r="A9">
            <v>86.571428571428569</v>
          </cell>
          <cell r="B9">
            <v>23.571428571428573</v>
          </cell>
          <cell r="C9">
            <v>41.61904761904762</v>
          </cell>
          <cell r="E9">
            <v>9.1428571428571423</v>
          </cell>
          <cell r="F9">
            <v>23.428571428571427</v>
          </cell>
          <cell r="H9">
            <v>12.095238095238095</v>
          </cell>
          <cell r="I9">
            <v>16.476190476190474</v>
          </cell>
          <cell r="K9">
            <v>8.5238095238095237</v>
          </cell>
          <cell r="L9">
            <v>25.61904761904762</v>
          </cell>
          <cell r="M9">
            <v>34.142857142857146</v>
          </cell>
          <cell r="N9">
            <v>15.333333333333334</v>
          </cell>
          <cell r="O9">
            <v>6.666666666666667</v>
          </cell>
          <cell r="P9">
            <v>12.047619047619047</v>
          </cell>
          <cell r="Q9">
            <v>1.4285714285714286</v>
          </cell>
          <cell r="R9">
            <v>1.3809523809523809</v>
          </cell>
          <cell r="S9">
            <v>2.0952380952380953</v>
          </cell>
          <cell r="T9">
            <v>20</v>
          </cell>
          <cell r="U9">
            <v>18.714285714285715</v>
          </cell>
          <cell r="V9">
            <v>94.047619047619051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PALENCIA"/>
      <sheetName val="1.CORUÑA"/>
      <sheetName val="2.Guipuzkoa"/>
      <sheetName val="3.HUESCA"/>
      <sheetName val="4.Palencia"/>
      <sheetName val="5.GIRONA"/>
      <sheetName val="6.Oviedo"/>
      <sheetName val="7.LLEIDA"/>
      <sheetName val="8.Melilla"/>
      <sheetName val="9.ESTUDIANTES"/>
      <sheetName val="10.Alicante"/>
      <sheetName val="11.JUARISTI"/>
      <sheetName val="12.Prat"/>
      <sheetName val="13.CASTELLON"/>
      <sheetName val="14.Almansa"/>
      <sheetName val="15.Palma"/>
      <sheetName val="16.VALLADOLID"/>
      <sheetName val="17.Granada"/>
      <sheetName val="18.Coruña"/>
      <sheetName val="19.GUIPUZKOA"/>
      <sheetName val="20.Huesca"/>
    </sheetNames>
    <sheetDataSet>
      <sheetData sheetId="0">
        <row r="4">
          <cell r="A4">
            <v>1546</v>
          </cell>
          <cell r="B4">
            <v>410</v>
          </cell>
          <cell r="C4">
            <v>855</v>
          </cell>
          <cell r="E4">
            <v>131</v>
          </cell>
          <cell r="F4">
            <v>448</v>
          </cell>
          <cell r="H4">
            <v>323</v>
          </cell>
          <cell r="I4">
            <v>455</v>
          </cell>
          <cell r="K4">
            <v>190</v>
          </cell>
          <cell r="L4">
            <v>483</v>
          </cell>
          <cell r="M4">
            <v>673</v>
          </cell>
          <cell r="N4">
            <v>226</v>
          </cell>
          <cell r="O4">
            <v>137</v>
          </cell>
          <cell r="P4">
            <v>259</v>
          </cell>
          <cell r="Q4">
            <v>49</v>
          </cell>
          <cell r="R4">
            <v>36</v>
          </cell>
          <cell r="S4">
            <v>21</v>
          </cell>
          <cell r="T4">
            <v>483</v>
          </cell>
          <cell r="U4">
            <v>458</v>
          </cell>
          <cell r="V4">
            <v>1460</v>
          </cell>
        </row>
        <row r="9">
          <cell r="A9">
            <v>1616</v>
          </cell>
          <cell r="B9">
            <v>375</v>
          </cell>
          <cell r="C9">
            <v>760</v>
          </cell>
          <cell r="E9">
            <v>171</v>
          </cell>
          <cell r="F9">
            <v>523</v>
          </cell>
          <cell r="H9">
            <v>353</v>
          </cell>
          <cell r="I9">
            <v>480</v>
          </cell>
          <cell r="K9">
            <v>211</v>
          </cell>
          <cell r="L9">
            <v>514</v>
          </cell>
          <cell r="M9">
            <v>725</v>
          </cell>
          <cell r="N9">
            <v>247</v>
          </cell>
          <cell r="O9">
            <v>136</v>
          </cell>
          <cell r="P9">
            <v>285</v>
          </cell>
          <cell r="Q9">
            <v>36</v>
          </cell>
          <cell r="R9">
            <v>49</v>
          </cell>
          <cell r="S9">
            <v>28</v>
          </cell>
          <cell r="T9">
            <v>469</v>
          </cell>
          <cell r="U9">
            <v>470</v>
          </cell>
          <cell r="V9">
            <v>1612</v>
          </cell>
        </row>
      </sheetData>
      <sheetData sheetId="1">
        <row r="4">
          <cell r="A4">
            <v>73.61904761904762</v>
          </cell>
          <cell r="B4">
            <v>19.523809523809526</v>
          </cell>
          <cell r="C4">
            <v>40.714285714285715</v>
          </cell>
          <cell r="E4">
            <v>6.2380952380952381</v>
          </cell>
          <cell r="F4">
            <v>21.333333333333332</v>
          </cell>
          <cell r="H4">
            <v>15.380952380952381</v>
          </cell>
          <cell r="I4">
            <v>21.666666666666668</v>
          </cell>
          <cell r="K4">
            <v>9.0476190476190474</v>
          </cell>
          <cell r="L4">
            <v>23</v>
          </cell>
          <cell r="M4">
            <v>32.047619047619051</v>
          </cell>
          <cell r="N4">
            <v>10.761904761904763</v>
          </cell>
          <cell r="O4">
            <v>6.5238095238095237</v>
          </cell>
          <cell r="P4">
            <v>12.333333333333334</v>
          </cell>
          <cell r="Q4">
            <v>2.3333333333333335</v>
          </cell>
          <cell r="R4">
            <v>1.7142857142857142</v>
          </cell>
          <cell r="S4">
            <v>1</v>
          </cell>
          <cell r="T4">
            <v>23</v>
          </cell>
          <cell r="U4">
            <v>21.80952380952381</v>
          </cell>
          <cell r="V4">
            <v>69.523809523809518</v>
          </cell>
        </row>
        <row r="9">
          <cell r="A9">
            <v>76.952380952380949</v>
          </cell>
          <cell r="B9">
            <v>17.857142857142858</v>
          </cell>
          <cell r="C9">
            <v>36.19047619047619</v>
          </cell>
          <cell r="E9">
            <v>8.1428571428571423</v>
          </cell>
          <cell r="F9">
            <v>24.904761904761905</v>
          </cell>
          <cell r="H9">
            <v>16.80952380952381</v>
          </cell>
          <cell r="I9">
            <v>22.857142857142858</v>
          </cell>
          <cell r="K9">
            <v>10.047619047619047</v>
          </cell>
          <cell r="L9">
            <v>24.476190476190474</v>
          </cell>
          <cell r="M9">
            <v>34.523809523809526</v>
          </cell>
          <cell r="N9">
            <v>11.761904761904763</v>
          </cell>
          <cell r="O9">
            <v>6.4761904761904763</v>
          </cell>
          <cell r="P9">
            <v>13.571428571428571</v>
          </cell>
          <cell r="Q9">
            <v>1.7142857142857142</v>
          </cell>
          <cell r="R9">
            <v>2.3333333333333335</v>
          </cell>
          <cell r="S9">
            <v>1.3333333333333333</v>
          </cell>
          <cell r="T9">
            <v>22.333333333333332</v>
          </cell>
          <cell r="U9">
            <v>22.38095238095238</v>
          </cell>
          <cell r="V9">
            <v>76.761904761904759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Juaristi"/>
      <sheetName val="1.Palma"/>
      <sheetName val="2.ESTUDIANTES"/>
      <sheetName val="3.Alicante"/>
      <sheetName val="4.JUARISTI"/>
      <sheetName val="5.Prat"/>
      <sheetName val="6.CASTELLON"/>
      <sheetName val="7.Almansa"/>
      <sheetName val="8.CACERES"/>
      <sheetName val="9.Valladolid"/>
      <sheetName val="10.GRANADA"/>
      <sheetName val="11.Coruña"/>
      <sheetName val="12.GUIPUZKOA"/>
      <sheetName val="13.Huesca"/>
      <sheetName val="15.Girona"/>
      <sheetName val="16.OVIEDO"/>
      <sheetName val="18.PALMA"/>
      <sheetName val="19.Estudiantes"/>
      <sheetName val="20.ALICANTE"/>
    </sheetNames>
    <sheetDataSet>
      <sheetData sheetId="0">
        <row r="4">
          <cell r="A4">
            <v>1433</v>
          </cell>
          <cell r="B4">
            <v>378</v>
          </cell>
          <cell r="C4">
            <v>741</v>
          </cell>
          <cell r="E4">
            <v>152</v>
          </cell>
          <cell r="F4">
            <v>440</v>
          </cell>
          <cell r="H4">
            <v>221</v>
          </cell>
          <cell r="I4">
            <v>313</v>
          </cell>
          <cell r="K4">
            <v>154</v>
          </cell>
          <cell r="L4">
            <v>407</v>
          </cell>
          <cell r="M4">
            <v>561</v>
          </cell>
          <cell r="N4">
            <v>256</v>
          </cell>
          <cell r="O4">
            <v>129</v>
          </cell>
          <cell r="P4">
            <v>230</v>
          </cell>
          <cell r="Q4">
            <v>21</v>
          </cell>
          <cell r="R4">
            <v>41</v>
          </cell>
          <cell r="S4">
            <v>34</v>
          </cell>
          <cell r="T4">
            <v>359</v>
          </cell>
          <cell r="U4">
            <v>372</v>
          </cell>
          <cell r="V4">
            <v>1440</v>
          </cell>
        </row>
        <row r="9">
          <cell r="A9">
            <v>1499</v>
          </cell>
          <cell r="B9">
            <v>479</v>
          </cell>
          <cell r="C9">
            <v>817</v>
          </cell>
          <cell r="E9">
            <v>209</v>
          </cell>
          <cell r="F9">
            <v>459</v>
          </cell>
          <cell r="H9">
            <v>289</v>
          </cell>
          <cell r="I9">
            <v>380</v>
          </cell>
          <cell r="K9">
            <v>235</v>
          </cell>
          <cell r="L9">
            <v>517</v>
          </cell>
          <cell r="M9">
            <v>676</v>
          </cell>
          <cell r="N9">
            <v>337</v>
          </cell>
          <cell r="O9">
            <v>197</v>
          </cell>
          <cell r="P9">
            <v>308</v>
          </cell>
          <cell r="Q9">
            <v>114</v>
          </cell>
          <cell r="R9">
            <v>96</v>
          </cell>
          <cell r="S9">
            <v>123</v>
          </cell>
          <cell r="T9">
            <v>440</v>
          </cell>
          <cell r="U9">
            <v>418</v>
          </cell>
          <cell r="V9">
            <v>1587</v>
          </cell>
        </row>
      </sheetData>
      <sheetData sheetId="1">
        <row r="4">
          <cell r="A4">
            <v>75.421052631578945</v>
          </cell>
          <cell r="B4">
            <v>19.894736842105264</v>
          </cell>
          <cell r="C4">
            <v>39</v>
          </cell>
          <cell r="E4">
            <v>8</v>
          </cell>
          <cell r="F4">
            <v>23.157894736842106</v>
          </cell>
          <cell r="H4">
            <v>11.631578947368421</v>
          </cell>
          <cell r="I4">
            <v>16.473684210526315</v>
          </cell>
          <cell r="K4">
            <v>8.1052631578947363</v>
          </cell>
          <cell r="L4">
            <v>21.421052631578949</v>
          </cell>
          <cell r="M4">
            <v>29.526315789473685</v>
          </cell>
          <cell r="N4">
            <v>13.473684210526315</v>
          </cell>
          <cell r="O4">
            <v>6.7894736842105265</v>
          </cell>
          <cell r="P4">
            <v>12.105263157894736</v>
          </cell>
          <cell r="Q4">
            <v>1.1052631578947369</v>
          </cell>
          <cell r="R4">
            <v>2.1578947368421053</v>
          </cell>
          <cell r="S4">
            <v>1.7894736842105263</v>
          </cell>
          <cell r="T4">
            <v>18.894736842105264</v>
          </cell>
          <cell r="U4">
            <v>19.578947368421051</v>
          </cell>
          <cell r="V4">
            <v>75.78947368421052</v>
          </cell>
        </row>
        <row r="9">
          <cell r="A9">
            <v>78.89473684210526</v>
          </cell>
          <cell r="B9">
            <v>25.210526315789473</v>
          </cell>
          <cell r="C9">
            <v>43</v>
          </cell>
          <cell r="E9">
            <v>11</v>
          </cell>
          <cell r="F9">
            <v>24.157894736842106</v>
          </cell>
          <cell r="H9">
            <v>15.210526315789474</v>
          </cell>
          <cell r="I9">
            <v>20</v>
          </cell>
          <cell r="K9">
            <v>12.368421052631579</v>
          </cell>
          <cell r="L9">
            <v>27.210526315789473</v>
          </cell>
          <cell r="M9">
            <v>35.578947368421055</v>
          </cell>
          <cell r="N9">
            <v>17.736842105263158</v>
          </cell>
          <cell r="O9">
            <v>10.368421052631579</v>
          </cell>
          <cell r="P9">
            <v>16.210526315789473</v>
          </cell>
          <cell r="Q9">
            <v>6</v>
          </cell>
          <cell r="R9">
            <v>5.0526315789473681</v>
          </cell>
          <cell r="S9">
            <v>6.4736842105263159</v>
          </cell>
          <cell r="T9">
            <v>23.157894736842106</v>
          </cell>
          <cell r="U9">
            <v>22</v>
          </cell>
          <cell r="V9">
            <v>83.526315789473685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Almansa"/>
      <sheetName val="1.Juaristi"/>
      <sheetName val="2.PRAT"/>
      <sheetName val="3.Castellón"/>
      <sheetName val="4.ALMANSA"/>
      <sheetName val="5.Cáceres"/>
      <sheetName val="6.VALLADOLID"/>
      <sheetName val="7.Granada"/>
      <sheetName val="8.CORUÑA"/>
      <sheetName val="9.Guipuzkoa"/>
      <sheetName val="10.HUESCA"/>
      <sheetName val="11.Palencia"/>
      <sheetName val="12.PALMA"/>
      <sheetName val="13.Oviedo"/>
      <sheetName val="14.Lleida"/>
      <sheetName val="15.MELILLA"/>
      <sheetName val="16.Estudiantes"/>
      <sheetName val="17.ALICANTE"/>
      <sheetName val="19.Prat"/>
      <sheetName val="20.CASTELLON"/>
    </sheetNames>
    <sheetDataSet>
      <sheetData sheetId="0">
        <row r="4">
          <cell r="A4">
            <v>1529</v>
          </cell>
          <cell r="B4">
            <v>405</v>
          </cell>
          <cell r="C4">
            <v>774</v>
          </cell>
          <cell r="E4">
            <v>157</v>
          </cell>
          <cell r="F4">
            <v>504</v>
          </cell>
          <cell r="H4">
            <v>248</v>
          </cell>
          <cell r="I4">
            <v>331</v>
          </cell>
          <cell r="K4">
            <v>172</v>
          </cell>
          <cell r="L4">
            <v>496</v>
          </cell>
          <cell r="M4">
            <v>668</v>
          </cell>
          <cell r="N4">
            <v>224</v>
          </cell>
          <cell r="O4">
            <v>127</v>
          </cell>
          <cell r="P4">
            <v>231</v>
          </cell>
          <cell r="Q4">
            <v>28</v>
          </cell>
          <cell r="R4">
            <v>36</v>
          </cell>
          <cell r="S4">
            <v>35</v>
          </cell>
          <cell r="T4">
            <v>415</v>
          </cell>
          <cell r="U4">
            <v>390</v>
          </cell>
          <cell r="V4">
            <v>1521</v>
          </cell>
        </row>
        <row r="9">
          <cell r="A9">
            <v>1471</v>
          </cell>
          <cell r="B9">
            <v>361</v>
          </cell>
          <cell r="C9">
            <v>744</v>
          </cell>
          <cell r="E9">
            <v>156</v>
          </cell>
          <cell r="F9">
            <v>472</v>
          </cell>
          <cell r="H9">
            <v>281</v>
          </cell>
          <cell r="I9">
            <v>382</v>
          </cell>
          <cell r="K9">
            <v>138</v>
          </cell>
          <cell r="L9">
            <v>479</v>
          </cell>
          <cell r="M9">
            <v>617</v>
          </cell>
          <cell r="N9">
            <v>235</v>
          </cell>
          <cell r="O9">
            <v>130</v>
          </cell>
          <cell r="P9">
            <v>246</v>
          </cell>
          <cell r="Q9">
            <v>36</v>
          </cell>
          <cell r="R9">
            <v>28</v>
          </cell>
          <cell r="S9">
            <v>36</v>
          </cell>
          <cell r="T9">
            <v>395</v>
          </cell>
          <cell r="U9">
            <v>406</v>
          </cell>
          <cell r="V9">
            <v>1454</v>
          </cell>
        </row>
      </sheetData>
      <sheetData sheetId="1">
        <row r="4">
          <cell r="A4">
            <v>76.45</v>
          </cell>
          <cell r="B4">
            <v>20.25</v>
          </cell>
          <cell r="C4">
            <v>38.700000000000003</v>
          </cell>
          <cell r="E4">
            <v>7.85</v>
          </cell>
          <cell r="F4">
            <v>25.2</v>
          </cell>
          <cell r="H4">
            <v>12.4</v>
          </cell>
          <cell r="I4">
            <v>16.55</v>
          </cell>
          <cell r="K4">
            <v>8.6</v>
          </cell>
          <cell r="L4">
            <v>24.8</v>
          </cell>
          <cell r="M4">
            <v>33.4</v>
          </cell>
          <cell r="N4">
            <v>11.2</v>
          </cell>
          <cell r="O4">
            <v>6.35</v>
          </cell>
          <cell r="P4">
            <v>11.55</v>
          </cell>
          <cell r="Q4">
            <v>1.4</v>
          </cell>
          <cell r="R4">
            <v>1.8</v>
          </cell>
          <cell r="S4">
            <v>1.75</v>
          </cell>
          <cell r="T4">
            <v>20.75</v>
          </cell>
          <cell r="U4">
            <v>19.5</v>
          </cell>
          <cell r="V4">
            <v>76.05</v>
          </cell>
        </row>
        <row r="9">
          <cell r="A9">
            <v>73.55</v>
          </cell>
          <cell r="B9">
            <v>18.05</v>
          </cell>
          <cell r="C9">
            <v>37.200000000000003</v>
          </cell>
          <cell r="E9">
            <v>7.8</v>
          </cell>
          <cell r="F9">
            <v>23.6</v>
          </cell>
          <cell r="H9">
            <v>14.05</v>
          </cell>
          <cell r="I9">
            <v>19.100000000000001</v>
          </cell>
          <cell r="K9">
            <v>6.9</v>
          </cell>
          <cell r="L9">
            <v>23.95</v>
          </cell>
          <cell r="M9">
            <v>30.85</v>
          </cell>
          <cell r="N9">
            <v>11.75</v>
          </cell>
          <cell r="O9">
            <v>6.5</v>
          </cell>
          <cell r="P9">
            <v>12.3</v>
          </cell>
          <cell r="Q9">
            <v>1.8</v>
          </cell>
          <cell r="R9">
            <v>1.4</v>
          </cell>
          <cell r="S9">
            <v>1.8</v>
          </cell>
          <cell r="T9">
            <v>19.75</v>
          </cell>
          <cell r="U9">
            <v>20.3</v>
          </cell>
          <cell r="V9">
            <v>72.7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CORUÑA"/>
      <sheetName val="1.MELILLA"/>
      <sheetName val="2.Granada"/>
      <sheetName val="3.ESTUDIANTES"/>
      <sheetName val="4.Coruña"/>
      <sheetName val="5.ALICANTE"/>
      <sheetName val="6.Guipuzkoa"/>
      <sheetName val="7.JUARISTI"/>
      <sheetName val="8.Huesca"/>
      <sheetName val="9.PRAT"/>
      <sheetName val="10.Palencia"/>
      <sheetName val="11.CASTELLON"/>
      <sheetName val="12.Girona"/>
      <sheetName val="13.ALMANSA"/>
      <sheetName val="14.Oviedo"/>
      <sheetName val="15.CACERES"/>
      <sheetName val="17.Valladolid"/>
      <sheetName val="18.Melilla"/>
      <sheetName val="19.GRANADA"/>
    </sheetNames>
    <sheetDataSet>
      <sheetData sheetId="0">
        <row r="4">
          <cell r="A4">
            <v>1390</v>
          </cell>
          <cell r="B4">
            <v>394</v>
          </cell>
          <cell r="C4">
            <v>829</v>
          </cell>
          <cell r="E4">
            <v>126</v>
          </cell>
          <cell r="F4">
            <v>411</v>
          </cell>
          <cell r="H4">
            <v>224</v>
          </cell>
          <cell r="I4">
            <v>328</v>
          </cell>
          <cell r="K4">
            <v>177</v>
          </cell>
          <cell r="L4">
            <v>423</v>
          </cell>
          <cell r="M4">
            <v>600</v>
          </cell>
          <cell r="N4">
            <v>236</v>
          </cell>
          <cell r="O4">
            <v>140</v>
          </cell>
          <cell r="P4">
            <v>266</v>
          </cell>
          <cell r="Q4">
            <v>51</v>
          </cell>
          <cell r="R4">
            <v>32</v>
          </cell>
          <cell r="S4">
            <v>40</v>
          </cell>
          <cell r="T4">
            <v>391</v>
          </cell>
          <cell r="U4">
            <v>361</v>
          </cell>
          <cell r="V4">
            <v>1294</v>
          </cell>
        </row>
        <row r="9">
          <cell r="A9">
            <v>1529</v>
          </cell>
          <cell r="B9">
            <v>368</v>
          </cell>
          <cell r="C9">
            <v>723</v>
          </cell>
          <cell r="E9">
            <v>174</v>
          </cell>
          <cell r="F9">
            <v>472</v>
          </cell>
          <cell r="H9">
            <v>268</v>
          </cell>
          <cell r="I9">
            <v>362</v>
          </cell>
          <cell r="K9">
            <v>166</v>
          </cell>
          <cell r="L9">
            <v>493</v>
          </cell>
          <cell r="M9">
            <v>659</v>
          </cell>
          <cell r="N9">
            <v>302</v>
          </cell>
          <cell r="O9">
            <v>139</v>
          </cell>
          <cell r="P9">
            <v>286</v>
          </cell>
          <cell r="Q9">
            <v>32</v>
          </cell>
          <cell r="R9">
            <v>50</v>
          </cell>
          <cell r="S9">
            <v>44</v>
          </cell>
          <cell r="T9">
            <v>368</v>
          </cell>
          <cell r="U9">
            <v>383</v>
          </cell>
          <cell r="V9">
            <v>1644</v>
          </cell>
        </row>
      </sheetData>
      <sheetData sheetId="1">
        <row r="4">
          <cell r="A4">
            <v>73.15789473684211</v>
          </cell>
          <cell r="B4">
            <v>20.736842105263158</v>
          </cell>
          <cell r="C4">
            <v>43.631578947368418</v>
          </cell>
          <cell r="E4">
            <v>6.6315789473684212</v>
          </cell>
          <cell r="F4">
            <v>21.631578947368421</v>
          </cell>
          <cell r="H4">
            <v>11.789473684210526</v>
          </cell>
          <cell r="I4">
            <v>17.263157894736842</v>
          </cell>
          <cell r="K4">
            <v>9.3157894736842106</v>
          </cell>
          <cell r="L4">
            <v>22.263157894736842</v>
          </cell>
          <cell r="M4">
            <v>31.578947368421051</v>
          </cell>
          <cell r="N4">
            <v>12.421052631578947</v>
          </cell>
          <cell r="O4">
            <v>7.3684210526315788</v>
          </cell>
          <cell r="P4">
            <v>14</v>
          </cell>
          <cell r="Q4">
            <v>2.6842105263157894</v>
          </cell>
          <cell r="R4">
            <v>1.6842105263157894</v>
          </cell>
          <cell r="S4">
            <v>2.1052631578947367</v>
          </cell>
          <cell r="T4">
            <v>20.578947368421051</v>
          </cell>
          <cell r="U4">
            <v>19</v>
          </cell>
          <cell r="V4">
            <v>68.10526315789474</v>
          </cell>
        </row>
        <row r="9">
          <cell r="A9">
            <v>80.473684210526315</v>
          </cell>
          <cell r="B9">
            <v>19.368421052631579</v>
          </cell>
          <cell r="C9">
            <v>38.05263157894737</v>
          </cell>
          <cell r="E9">
            <v>9.1578947368421044</v>
          </cell>
          <cell r="F9">
            <v>24.842105263157894</v>
          </cell>
          <cell r="H9">
            <v>14.105263157894736</v>
          </cell>
          <cell r="I9">
            <v>19.05263157894737</v>
          </cell>
          <cell r="K9">
            <v>8.7368421052631575</v>
          </cell>
          <cell r="L9">
            <v>25.94736842105263</v>
          </cell>
          <cell r="M9">
            <v>34.684210526315788</v>
          </cell>
          <cell r="N9">
            <v>15.894736842105264</v>
          </cell>
          <cell r="O9">
            <v>7.3157894736842106</v>
          </cell>
          <cell r="P9">
            <v>15.052631578947368</v>
          </cell>
          <cell r="Q9">
            <v>1.6842105263157894</v>
          </cell>
          <cell r="R9">
            <v>2.6315789473684212</v>
          </cell>
          <cell r="S9">
            <v>2.3157894736842106</v>
          </cell>
          <cell r="T9">
            <v>19.368421052631579</v>
          </cell>
          <cell r="U9">
            <v>20.157894736842106</v>
          </cell>
          <cell r="V9">
            <v>86.526315789473685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"/>
      <sheetName val="JUGADORES T"/>
      <sheetName val="JUGADORES M"/>
      <sheetName val="1.Valladolid"/>
      <sheetName val="2.PALMA"/>
      <sheetName val="3.CORUÑA"/>
      <sheetName val="4.Guipuzkoa"/>
      <sheetName val="5.HUESCA"/>
      <sheetName val="6.Palencia"/>
      <sheetName val="7.GIRONA"/>
      <sheetName val="8.Oviedo"/>
      <sheetName val="9.LLEIDA"/>
      <sheetName val="10.Melilla"/>
      <sheetName val="11.ESTUDIANTES"/>
      <sheetName val="12.Alicante"/>
      <sheetName val="13.JUARISTI"/>
      <sheetName val="14.Prat"/>
      <sheetName val="15.CASTELLON"/>
      <sheetName val="16.Almansa"/>
      <sheetName val="17.CACERES"/>
      <sheetName val="18.VALLADOLID"/>
      <sheetName val="19.Palma"/>
      <sheetName val="20.Coruña"/>
    </sheetNames>
    <sheetDataSet>
      <sheetData sheetId="0">
        <row r="4">
          <cell r="A4">
            <v>1642</v>
          </cell>
          <cell r="B4">
            <v>427</v>
          </cell>
          <cell r="C4">
            <v>757</v>
          </cell>
          <cell r="E4">
            <v>175</v>
          </cell>
          <cell r="F4">
            <v>486</v>
          </cell>
          <cell r="H4">
            <v>263</v>
          </cell>
          <cell r="I4">
            <v>335</v>
          </cell>
          <cell r="K4">
            <v>198</v>
          </cell>
          <cell r="L4">
            <v>425</v>
          </cell>
          <cell r="M4">
            <v>623</v>
          </cell>
          <cell r="N4">
            <v>298</v>
          </cell>
          <cell r="O4">
            <v>151</v>
          </cell>
          <cell r="P4">
            <v>233</v>
          </cell>
          <cell r="Q4">
            <v>40</v>
          </cell>
          <cell r="R4">
            <v>35</v>
          </cell>
          <cell r="S4">
            <v>32</v>
          </cell>
          <cell r="T4">
            <v>415</v>
          </cell>
          <cell r="U4">
            <v>372</v>
          </cell>
          <cell r="V4">
            <v>1765</v>
          </cell>
        </row>
        <row r="9">
          <cell r="A9">
            <v>1477</v>
          </cell>
          <cell r="B9">
            <v>356</v>
          </cell>
          <cell r="C9">
            <v>699</v>
          </cell>
          <cell r="E9">
            <v>159</v>
          </cell>
          <cell r="F9">
            <v>461</v>
          </cell>
          <cell r="H9">
            <v>288</v>
          </cell>
          <cell r="I9">
            <v>375</v>
          </cell>
          <cell r="K9">
            <v>162</v>
          </cell>
          <cell r="L9">
            <v>365</v>
          </cell>
          <cell r="M9">
            <v>527</v>
          </cell>
          <cell r="N9">
            <v>264</v>
          </cell>
          <cell r="O9">
            <v>110</v>
          </cell>
          <cell r="P9">
            <v>259</v>
          </cell>
          <cell r="Q9">
            <v>35</v>
          </cell>
          <cell r="R9">
            <v>40</v>
          </cell>
          <cell r="S9">
            <v>30</v>
          </cell>
          <cell r="T9">
            <v>383</v>
          </cell>
          <cell r="U9">
            <v>407</v>
          </cell>
          <cell r="V9">
            <v>1446</v>
          </cell>
        </row>
      </sheetData>
      <sheetData sheetId="1">
        <row r="4">
          <cell r="A4">
            <v>82.1</v>
          </cell>
          <cell r="B4">
            <v>21.35</v>
          </cell>
          <cell r="C4">
            <v>37.85</v>
          </cell>
          <cell r="E4">
            <v>8.75</v>
          </cell>
          <cell r="F4">
            <v>24.3</v>
          </cell>
          <cell r="H4">
            <v>13.15</v>
          </cell>
          <cell r="I4">
            <v>16.75</v>
          </cell>
          <cell r="K4">
            <v>9.9</v>
          </cell>
          <cell r="L4">
            <v>21.25</v>
          </cell>
          <cell r="M4">
            <v>31.15</v>
          </cell>
          <cell r="N4">
            <v>14.9</v>
          </cell>
          <cell r="O4">
            <v>7.55</v>
          </cell>
          <cell r="P4">
            <v>11.65</v>
          </cell>
          <cell r="Q4">
            <v>2</v>
          </cell>
          <cell r="R4">
            <v>1.75</v>
          </cell>
          <cell r="S4">
            <v>1.6</v>
          </cell>
          <cell r="T4">
            <v>20.75</v>
          </cell>
          <cell r="U4">
            <v>18.600000000000001</v>
          </cell>
          <cell r="V4">
            <v>88.25</v>
          </cell>
        </row>
        <row r="9">
          <cell r="A9">
            <v>73.849999999999994</v>
          </cell>
          <cell r="B9">
            <v>17.8</v>
          </cell>
          <cell r="C9">
            <v>34.950000000000003</v>
          </cell>
          <cell r="E9">
            <v>7.95</v>
          </cell>
          <cell r="F9">
            <v>23.05</v>
          </cell>
          <cell r="H9">
            <v>14.4</v>
          </cell>
          <cell r="I9">
            <v>18.75</v>
          </cell>
          <cell r="K9">
            <v>8.1</v>
          </cell>
          <cell r="L9">
            <v>18.25</v>
          </cell>
          <cell r="M9">
            <v>26.35</v>
          </cell>
          <cell r="N9">
            <v>13.2</v>
          </cell>
          <cell r="O9">
            <v>5.5</v>
          </cell>
          <cell r="P9">
            <v>12.95</v>
          </cell>
          <cell r="Q9">
            <v>1.75</v>
          </cell>
          <cell r="R9">
            <v>2</v>
          </cell>
          <cell r="S9">
            <v>1.5</v>
          </cell>
          <cell r="T9">
            <v>19.149999999999999</v>
          </cell>
          <cell r="U9">
            <v>20.350000000000001</v>
          </cell>
          <cell r="V9">
            <v>72.3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S"/>
      <sheetName val="JUGADORES T"/>
      <sheetName val="JUGADORES M"/>
      <sheetName val="21.Prat"/>
      <sheetName val="1.Estudiantes"/>
      <sheetName val="2.ALICANTE"/>
      <sheetName val="3.Juaristi"/>
      <sheetName val="4.PRAT"/>
      <sheetName val="5.Castellón"/>
      <sheetName val="6.ALMANSA"/>
      <sheetName val="7.Cáceres"/>
      <sheetName val="8.VALLADOLID"/>
      <sheetName val="9.Granada"/>
      <sheetName val="10.CORUÑA"/>
      <sheetName val="11.Guipuzkoa"/>
      <sheetName val="12.HUESCA"/>
      <sheetName val="13.Palencia"/>
      <sheetName val="14.GIRONA"/>
      <sheetName val="15.OVIEDO"/>
      <sheetName val="18.ESTUDIANTES"/>
      <sheetName val="19.Alicante"/>
      <sheetName val="20.JUARISTI"/>
    </sheetNames>
    <sheetDataSet>
      <sheetData sheetId="0">
        <row r="4">
          <cell r="A4">
            <v>1538</v>
          </cell>
          <cell r="B4">
            <v>382</v>
          </cell>
          <cell r="C4">
            <v>718</v>
          </cell>
          <cell r="E4">
            <v>171</v>
          </cell>
          <cell r="F4">
            <v>466</v>
          </cell>
          <cell r="H4">
            <v>263</v>
          </cell>
          <cell r="I4">
            <v>379</v>
          </cell>
          <cell r="K4">
            <v>166</v>
          </cell>
          <cell r="L4">
            <v>491</v>
          </cell>
          <cell r="M4">
            <v>657</v>
          </cell>
          <cell r="N4">
            <v>301</v>
          </cell>
          <cell r="O4">
            <v>91</v>
          </cell>
          <cell r="P4">
            <v>248</v>
          </cell>
          <cell r="Q4">
            <v>50</v>
          </cell>
          <cell r="R4">
            <v>22</v>
          </cell>
          <cell r="S4">
            <v>58</v>
          </cell>
          <cell r="T4">
            <v>343</v>
          </cell>
          <cell r="U4">
            <v>386</v>
          </cell>
          <cell r="V4">
            <v>1684</v>
          </cell>
        </row>
        <row r="9">
          <cell r="A9">
            <v>1479</v>
          </cell>
          <cell r="B9">
            <v>354</v>
          </cell>
          <cell r="C9">
            <v>710</v>
          </cell>
          <cell r="E9">
            <v>194</v>
          </cell>
          <cell r="F9">
            <v>582</v>
          </cell>
          <cell r="H9">
            <v>189</v>
          </cell>
          <cell r="I9">
            <v>260</v>
          </cell>
          <cell r="K9">
            <v>184</v>
          </cell>
          <cell r="L9">
            <v>420</v>
          </cell>
          <cell r="M9">
            <v>604</v>
          </cell>
          <cell r="N9">
            <v>259</v>
          </cell>
          <cell r="O9">
            <v>129</v>
          </cell>
          <cell r="P9">
            <v>208</v>
          </cell>
          <cell r="Q9">
            <v>22</v>
          </cell>
          <cell r="R9">
            <v>50</v>
          </cell>
          <cell r="S9">
            <v>29</v>
          </cell>
          <cell r="T9">
            <v>391</v>
          </cell>
          <cell r="U9">
            <v>333</v>
          </cell>
          <cell r="V9">
            <v>1414</v>
          </cell>
        </row>
      </sheetData>
      <sheetData sheetId="1">
        <row r="4">
          <cell r="A4">
            <v>80.94736842105263</v>
          </cell>
          <cell r="B4">
            <v>20.105263157894736</v>
          </cell>
          <cell r="C4">
            <v>37.789473684210527</v>
          </cell>
          <cell r="E4">
            <v>9</v>
          </cell>
          <cell r="F4">
            <v>24.526315789473685</v>
          </cell>
          <cell r="H4">
            <v>13.842105263157896</v>
          </cell>
          <cell r="I4">
            <v>19.94736842105263</v>
          </cell>
          <cell r="K4">
            <v>8.7368421052631575</v>
          </cell>
          <cell r="L4">
            <v>25.842105263157894</v>
          </cell>
          <cell r="M4">
            <v>34.578947368421055</v>
          </cell>
          <cell r="N4">
            <v>15.842105263157896</v>
          </cell>
          <cell r="O4">
            <v>4.7894736842105265</v>
          </cell>
          <cell r="P4">
            <v>13.052631578947368</v>
          </cell>
          <cell r="Q4">
            <v>2.6315789473684212</v>
          </cell>
          <cell r="R4">
            <v>1.1578947368421053</v>
          </cell>
          <cell r="S4">
            <v>3.0526315789473686</v>
          </cell>
          <cell r="T4">
            <v>18.05263157894737</v>
          </cell>
          <cell r="U4">
            <v>20.315789473684209</v>
          </cell>
          <cell r="V4">
            <v>88.631578947368425</v>
          </cell>
        </row>
        <row r="9">
          <cell r="A9">
            <v>77.84210526315789</v>
          </cell>
          <cell r="B9">
            <v>18.631578947368421</v>
          </cell>
          <cell r="C9">
            <v>37.368421052631582</v>
          </cell>
          <cell r="E9">
            <v>10.210526315789474</v>
          </cell>
          <cell r="F9">
            <v>30.631578947368421</v>
          </cell>
          <cell r="H9">
            <v>9.9473684210526319</v>
          </cell>
          <cell r="I9">
            <v>13.684210526315789</v>
          </cell>
          <cell r="K9">
            <v>9.6842105263157894</v>
          </cell>
          <cell r="L9">
            <v>22.105263157894736</v>
          </cell>
          <cell r="M9">
            <v>31.789473684210527</v>
          </cell>
          <cell r="N9">
            <v>13.631578947368421</v>
          </cell>
          <cell r="O9">
            <v>6.7894736842105265</v>
          </cell>
          <cell r="P9">
            <v>10.947368421052632</v>
          </cell>
          <cell r="Q9">
            <v>1.1578947368421053</v>
          </cell>
          <cell r="R9">
            <v>2.6315789473684212</v>
          </cell>
          <cell r="S9">
            <v>1.5263157894736843</v>
          </cell>
          <cell r="T9">
            <v>20.578947368421051</v>
          </cell>
          <cell r="U9">
            <v>17.526315789473685</v>
          </cell>
          <cell r="V9">
            <v>74.421052631578945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Castellón"/>
      <sheetName val="1.Alicante"/>
      <sheetName val="2.JUARISTI"/>
      <sheetName val="3.Prat"/>
      <sheetName val="4.CASTELLON"/>
      <sheetName val="5.Almansa"/>
      <sheetName val="6.CACERES"/>
      <sheetName val="7.Valladolid"/>
      <sheetName val="8.GRANADA"/>
      <sheetName val="9.Coruña"/>
      <sheetName val="10.GUIPUZKOA"/>
      <sheetName val="11.Huesca"/>
      <sheetName val="12.PALENCIA"/>
      <sheetName val="13.GIRONA"/>
      <sheetName val="14.PALMA"/>
      <sheetName val="15.Lleida"/>
      <sheetName val="16.Melilla"/>
      <sheetName val="17.ESTUDIANTES"/>
      <sheetName val="18.ALICANTE"/>
      <sheetName val="19.Juaristi"/>
    </sheetNames>
    <sheetDataSet>
      <sheetData sheetId="0">
        <row r="4">
          <cell r="A4">
            <v>1502</v>
          </cell>
          <cell r="B4">
            <v>375</v>
          </cell>
          <cell r="C4">
            <v>799</v>
          </cell>
          <cell r="E4">
            <v>161</v>
          </cell>
          <cell r="F4">
            <v>497</v>
          </cell>
          <cell r="H4">
            <v>269</v>
          </cell>
          <cell r="I4">
            <v>379</v>
          </cell>
          <cell r="K4">
            <v>211</v>
          </cell>
          <cell r="L4">
            <v>471</v>
          </cell>
          <cell r="M4">
            <v>682</v>
          </cell>
          <cell r="N4">
            <v>233</v>
          </cell>
          <cell r="O4">
            <v>126</v>
          </cell>
          <cell r="P4">
            <v>243</v>
          </cell>
          <cell r="Q4">
            <v>31</v>
          </cell>
          <cell r="R4">
            <v>41</v>
          </cell>
          <cell r="S4">
            <v>41</v>
          </cell>
          <cell r="T4">
            <v>331</v>
          </cell>
          <cell r="U4">
            <v>417</v>
          </cell>
          <cell r="V4">
            <v>1547</v>
          </cell>
        </row>
        <row r="9">
          <cell r="A9">
            <v>1505</v>
          </cell>
          <cell r="B9">
            <v>387</v>
          </cell>
          <cell r="C9">
            <v>772</v>
          </cell>
          <cell r="E9">
            <v>177</v>
          </cell>
          <cell r="F9">
            <v>517</v>
          </cell>
          <cell r="H9">
            <v>199</v>
          </cell>
          <cell r="I9">
            <v>271</v>
          </cell>
          <cell r="K9">
            <v>181</v>
          </cell>
          <cell r="L9">
            <v>474</v>
          </cell>
          <cell r="M9">
            <v>655</v>
          </cell>
          <cell r="N9">
            <v>279</v>
          </cell>
          <cell r="O9">
            <v>122</v>
          </cell>
          <cell r="P9">
            <v>254</v>
          </cell>
          <cell r="Q9">
            <v>41</v>
          </cell>
          <cell r="R9">
            <v>31</v>
          </cell>
          <cell r="S9">
            <v>30</v>
          </cell>
          <cell r="T9">
            <v>422</v>
          </cell>
          <cell r="U9">
            <v>327</v>
          </cell>
          <cell r="V9">
            <v>1456</v>
          </cell>
        </row>
      </sheetData>
      <sheetData sheetId="1">
        <row r="4">
          <cell r="A4">
            <v>75.099999999999994</v>
          </cell>
          <cell r="B4">
            <v>18.75</v>
          </cell>
          <cell r="C4">
            <v>39.950000000000003</v>
          </cell>
          <cell r="E4">
            <v>8.0500000000000007</v>
          </cell>
          <cell r="F4">
            <v>24.85</v>
          </cell>
          <cell r="H4">
            <v>13.45</v>
          </cell>
          <cell r="I4">
            <v>18.95</v>
          </cell>
          <cell r="K4">
            <v>10.55</v>
          </cell>
          <cell r="L4">
            <v>23.55</v>
          </cell>
          <cell r="M4">
            <v>34.1</v>
          </cell>
          <cell r="N4">
            <v>11.65</v>
          </cell>
          <cell r="O4">
            <v>6.3</v>
          </cell>
          <cell r="P4">
            <v>12.15</v>
          </cell>
          <cell r="Q4">
            <v>1.55</v>
          </cell>
          <cell r="R4">
            <v>2.0499999999999998</v>
          </cell>
          <cell r="S4">
            <v>2.0499999999999998</v>
          </cell>
          <cell r="T4">
            <v>16.55</v>
          </cell>
          <cell r="U4">
            <v>20.85</v>
          </cell>
          <cell r="V4">
            <v>77.349999999999994</v>
          </cell>
        </row>
        <row r="9">
          <cell r="A9">
            <v>75.25</v>
          </cell>
          <cell r="B9">
            <v>19.350000000000001</v>
          </cell>
          <cell r="C9">
            <v>38.6</v>
          </cell>
          <cell r="E9">
            <v>8.85</v>
          </cell>
          <cell r="F9">
            <v>25.85</v>
          </cell>
          <cell r="H9">
            <v>9.9499999999999993</v>
          </cell>
          <cell r="I9">
            <v>13.55</v>
          </cell>
          <cell r="K9">
            <v>9.0500000000000007</v>
          </cell>
          <cell r="L9">
            <v>23.7</v>
          </cell>
          <cell r="M9">
            <v>32.75</v>
          </cell>
          <cell r="N9">
            <v>13.95</v>
          </cell>
          <cell r="O9">
            <v>6.1</v>
          </cell>
          <cell r="P9">
            <v>12.7</v>
          </cell>
          <cell r="Q9">
            <v>2.0499999999999998</v>
          </cell>
          <cell r="R9">
            <v>1.55</v>
          </cell>
          <cell r="S9">
            <v>1.5</v>
          </cell>
          <cell r="T9">
            <v>21.1</v>
          </cell>
          <cell r="U9">
            <v>16.350000000000001</v>
          </cell>
          <cell r="V9">
            <v>72.8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Palma"/>
      <sheetName val="13.ALICANTE"/>
      <sheetName val="1.Caceres"/>
      <sheetName val="2.VALLADOLID"/>
      <sheetName val="3.Granada"/>
      <sheetName val="4.PALMA"/>
      <sheetName val="5.GUIPUZKOA"/>
      <sheetName val="6.Huesca"/>
      <sheetName val="7.PALENCIA"/>
      <sheetName val="8.Girona"/>
      <sheetName val="9.OVIEDO"/>
      <sheetName val="10.Lleida"/>
      <sheetName val="11.MELILLA"/>
      <sheetName val="12.Estudiantes"/>
      <sheetName val="14.Juaristi"/>
      <sheetName val="15.PRAT"/>
      <sheetName val="16.Castellón"/>
      <sheetName val="17.ALMANSA"/>
      <sheetName val="18.CACERES"/>
      <sheetName val="19.Valladolid"/>
      <sheetName val="20.GRANADA"/>
    </sheetNames>
    <sheetDataSet>
      <sheetData sheetId="0">
        <row r="4">
          <cell r="A4">
            <v>1742</v>
          </cell>
          <cell r="B4">
            <v>436</v>
          </cell>
          <cell r="C4">
            <v>802</v>
          </cell>
          <cell r="E4">
            <v>191</v>
          </cell>
          <cell r="F4">
            <v>491</v>
          </cell>
          <cell r="H4">
            <v>297</v>
          </cell>
          <cell r="I4">
            <v>422</v>
          </cell>
          <cell r="K4">
            <v>185</v>
          </cell>
          <cell r="L4">
            <v>509</v>
          </cell>
          <cell r="M4">
            <v>694</v>
          </cell>
          <cell r="N4">
            <v>303</v>
          </cell>
          <cell r="O4">
            <v>153</v>
          </cell>
          <cell r="P4">
            <v>286</v>
          </cell>
          <cell r="Q4">
            <v>53</v>
          </cell>
          <cell r="R4">
            <v>29</v>
          </cell>
          <cell r="S4">
            <v>74</v>
          </cell>
          <cell r="T4">
            <v>422</v>
          </cell>
          <cell r="U4">
            <v>429</v>
          </cell>
          <cell r="V4">
            <v>1875</v>
          </cell>
        </row>
        <row r="9">
          <cell r="A9">
            <v>1625</v>
          </cell>
          <cell r="B9">
            <v>465</v>
          </cell>
          <cell r="C9">
            <v>906</v>
          </cell>
          <cell r="E9">
            <v>148</v>
          </cell>
          <cell r="F9">
            <v>468</v>
          </cell>
          <cell r="H9">
            <v>251</v>
          </cell>
          <cell r="I9">
            <v>352</v>
          </cell>
          <cell r="K9">
            <v>202</v>
          </cell>
          <cell r="L9">
            <v>442</v>
          </cell>
          <cell r="M9">
            <v>644</v>
          </cell>
          <cell r="N9">
            <v>257</v>
          </cell>
          <cell r="O9">
            <v>135</v>
          </cell>
          <cell r="P9">
            <v>259</v>
          </cell>
          <cell r="Q9">
            <v>29</v>
          </cell>
          <cell r="R9">
            <v>53</v>
          </cell>
          <cell r="S9">
            <v>40</v>
          </cell>
          <cell r="T9">
            <v>433</v>
          </cell>
          <cell r="U9">
            <v>412</v>
          </cell>
          <cell r="V9">
            <v>1548</v>
          </cell>
        </row>
      </sheetData>
      <sheetData sheetId="1">
        <row r="4">
          <cell r="A4">
            <v>82.952380952380949</v>
          </cell>
          <cell r="B4">
            <v>20.761904761904763</v>
          </cell>
          <cell r="C4">
            <v>38.19047619047619</v>
          </cell>
          <cell r="E4">
            <v>9.0952380952380949</v>
          </cell>
          <cell r="F4">
            <v>23.38095238095238</v>
          </cell>
          <cell r="H4">
            <v>14.142857142857142</v>
          </cell>
          <cell r="I4">
            <v>20.095238095238095</v>
          </cell>
          <cell r="K4">
            <v>8.8095238095238102</v>
          </cell>
          <cell r="L4">
            <v>24.238095238095237</v>
          </cell>
          <cell r="M4">
            <v>33.047619047619051</v>
          </cell>
          <cell r="N4">
            <v>14.428571428571429</v>
          </cell>
          <cell r="O4">
            <v>7.2857142857142856</v>
          </cell>
          <cell r="P4">
            <v>13.619047619047619</v>
          </cell>
          <cell r="Q4">
            <v>2.5238095238095237</v>
          </cell>
          <cell r="R4">
            <v>1.3809523809523809</v>
          </cell>
          <cell r="S4">
            <v>3.5238095238095237</v>
          </cell>
          <cell r="T4">
            <v>20.095238095238095</v>
          </cell>
          <cell r="U4">
            <v>20.428571428571427</v>
          </cell>
          <cell r="V4">
            <v>89.285714285714292</v>
          </cell>
        </row>
        <row r="9">
          <cell r="A9">
            <v>77.38095238095238</v>
          </cell>
          <cell r="B9">
            <v>22.142857142857142</v>
          </cell>
          <cell r="C9">
            <v>43.142857142857146</v>
          </cell>
          <cell r="E9">
            <v>7.0476190476190474</v>
          </cell>
          <cell r="F9">
            <v>22.285714285714285</v>
          </cell>
          <cell r="H9">
            <v>11.952380952380953</v>
          </cell>
          <cell r="I9">
            <v>16.761904761904763</v>
          </cell>
          <cell r="K9">
            <v>9.6190476190476186</v>
          </cell>
          <cell r="L9">
            <v>21.047619047619047</v>
          </cell>
          <cell r="M9">
            <v>30.666666666666668</v>
          </cell>
          <cell r="N9">
            <v>12.238095238095237</v>
          </cell>
          <cell r="O9">
            <v>6.4285714285714288</v>
          </cell>
          <cell r="P9">
            <v>12.333333333333334</v>
          </cell>
          <cell r="Q9">
            <v>1.3809523809523809</v>
          </cell>
          <cell r="R9">
            <v>2.5238095238095237</v>
          </cell>
          <cell r="S9">
            <v>1.9047619047619047</v>
          </cell>
          <cell r="T9">
            <v>20.61904761904762</v>
          </cell>
          <cell r="U9">
            <v>19.61904761904762</v>
          </cell>
          <cell r="V9">
            <v>73.714285714285708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S"/>
      <sheetName val="JUGADORES T"/>
      <sheetName val="JUGADORES M"/>
      <sheetName val="21.ESTUDIANTES"/>
      <sheetName val="13.Coruña"/>
      <sheetName val="1.OVIEDO"/>
      <sheetName val="2.Lleida"/>
      <sheetName val="3.MELILLA"/>
      <sheetName val="4.Estudiantes"/>
      <sheetName val="5.Palma"/>
      <sheetName val="6.JUARISTI"/>
      <sheetName val="7.Prat"/>
      <sheetName val="8.CASTELLON"/>
      <sheetName val="9.Almansa"/>
      <sheetName val="10.CACERES"/>
      <sheetName val="11.Valladolid"/>
      <sheetName val="12.GRANADA"/>
      <sheetName val="14.GUIPUZKOA"/>
      <sheetName val="15.Huesca"/>
      <sheetName val="16.PALENCIA"/>
      <sheetName val="17.Girona"/>
      <sheetName val="18.Oviedo"/>
      <sheetName val="19.LLEIDA"/>
      <sheetName val="20.Melilla"/>
    </sheetNames>
    <sheetDataSet>
      <sheetData sheetId="0">
        <row r="4">
          <cell r="A4">
            <v>1716</v>
          </cell>
          <cell r="B4">
            <v>459</v>
          </cell>
          <cell r="C4">
            <v>844</v>
          </cell>
          <cell r="E4">
            <v>169</v>
          </cell>
          <cell r="F4">
            <v>511</v>
          </cell>
          <cell r="H4">
            <v>291</v>
          </cell>
          <cell r="I4">
            <v>375</v>
          </cell>
          <cell r="K4">
            <v>182</v>
          </cell>
          <cell r="L4">
            <v>551</v>
          </cell>
          <cell r="M4">
            <v>733</v>
          </cell>
          <cell r="N4">
            <v>342</v>
          </cell>
          <cell r="O4">
            <v>138</v>
          </cell>
          <cell r="P4">
            <v>273</v>
          </cell>
          <cell r="Q4">
            <v>45</v>
          </cell>
          <cell r="R4">
            <v>54</v>
          </cell>
          <cell r="S4">
            <v>61</v>
          </cell>
          <cell r="T4">
            <v>426</v>
          </cell>
          <cell r="U4">
            <v>402</v>
          </cell>
          <cell r="V4">
            <v>1866</v>
          </cell>
        </row>
        <row r="9">
          <cell r="A9">
            <v>1639</v>
          </cell>
          <cell r="B9">
            <v>431</v>
          </cell>
          <cell r="C9">
            <v>899</v>
          </cell>
          <cell r="E9">
            <v>164</v>
          </cell>
          <cell r="F9">
            <v>465</v>
          </cell>
          <cell r="H9">
            <v>285</v>
          </cell>
          <cell r="I9">
            <v>397</v>
          </cell>
          <cell r="K9">
            <v>180</v>
          </cell>
          <cell r="L9">
            <v>482</v>
          </cell>
          <cell r="M9">
            <v>662</v>
          </cell>
          <cell r="N9">
            <v>305</v>
          </cell>
          <cell r="O9">
            <v>151</v>
          </cell>
          <cell r="P9">
            <v>279</v>
          </cell>
          <cell r="Q9">
            <v>54</v>
          </cell>
          <cell r="R9">
            <v>45</v>
          </cell>
          <cell r="S9">
            <v>50</v>
          </cell>
          <cell r="T9">
            <v>407</v>
          </cell>
          <cell r="U9">
            <v>419</v>
          </cell>
          <cell r="V9">
            <v>1663</v>
          </cell>
        </row>
      </sheetData>
      <sheetData sheetId="1">
        <row r="4">
          <cell r="A4">
            <v>81.714285714285708</v>
          </cell>
          <cell r="B4">
            <v>21.857142857142858</v>
          </cell>
          <cell r="C4">
            <v>40.19047619047619</v>
          </cell>
          <cell r="E4">
            <v>8.0476190476190474</v>
          </cell>
          <cell r="F4">
            <v>24.333333333333332</v>
          </cell>
          <cell r="H4">
            <v>13.857142857142858</v>
          </cell>
          <cell r="I4">
            <v>17.857142857142858</v>
          </cell>
          <cell r="K4">
            <v>8.6666666666666661</v>
          </cell>
          <cell r="L4">
            <v>26.238095238095237</v>
          </cell>
          <cell r="M4">
            <v>34.904761904761905</v>
          </cell>
          <cell r="N4">
            <v>16.285714285714285</v>
          </cell>
          <cell r="O4">
            <v>6.5714285714285712</v>
          </cell>
          <cell r="P4">
            <v>13</v>
          </cell>
          <cell r="Q4">
            <v>2.1428571428571428</v>
          </cell>
          <cell r="R4">
            <v>2.5714285714285716</v>
          </cell>
          <cell r="S4">
            <v>2.9047619047619047</v>
          </cell>
          <cell r="T4">
            <v>20.285714285714285</v>
          </cell>
          <cell r="U4">
            <v>19.142857142857142</v>
          </cell>
          <cell r="V4">
            <v>88.857142857142861</v>
          </cell>
        </row>
        <row r="9">
          <cell r="A9">
            <v>78.047619047619051</v>
          </cell>
          <cell r="B9">
            <v>20.523809523809526</v>
          </cell>
          <cell r="C9">
            <v>42.80952380952381</v>
          </cell>
          <cell r="E9">
            <v>7.8095238095238093</v>
          </cell>
          <cell r="F9">
            <v>22.142857142857142</v>
          </cell>
          <cell r="H9">
            <v>13.571428571428571</v>
          </cell>
          <cell r="I9">
            <v>18.904761904761905</v>
          </cell>
          <cell r="K9">
            <v>8.5714285714285712</v>
          </cell>
          <cell r="L9">
            <v>22.952380952380953</v>
          </cell>
          <cell r="M9">
            <v>31.523809523809526</v>
          </cell>
          <cell r="N9">
            <v>14.523809523809524</v>
          </cell>
          <cell r="O9">
            <v>7.1904761904761907</v>
          </cell>
          <cell r="P9">
            <v>13.285714285714286</v>
          </cell>
          <cell r="Q9">
            <v>2.5714285714285716</v>
          </cell>
          <cell r="R9">
            <v>2.1428571428571428</v>
          </cell>
          <cell r="S9">
            <v>2.3809523809523809</v>
          </cell>
          <cell r="T9">
            <v>19.38095238095238</v>
          </cell>
          <cell r="U9">
            <v>19.952380952380953</v>
          </cell>
          <cell r="V9">
            <v>79.19047619047619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S"/>
      <sheetName val="Jugadores T"/>
      <sheetName val="Jugadores M"/>
      <sheetName val="1.Almansa"/>
      <sheetName val="2.CACERES"/>
      <sheetName val="3.Valladolid"/>
      <sheetName val="4.GRANADA"/>
      <sheetName val="5.Coruña"/>
      <sheetName val="6.PALMA"/>
      <sheetName val="7.HUESCA"/>
      <sheetName val="8.Palencia"/>
      <sheetName val="9.GIRONA"/>
      <sheetName val="10.Oviedo"/>
      <sheetName val="11.LLEIDA"/>
      <sheetName val="12.Melilla"/>
      <sheetName val="13.ESTUDIANTES"/>
      <sheetName val="14.Alicante"/>
      <sheetName val="15.JUARISTI"/>
      <sheetName val="16.Prat"/>
      <sheetName val="17.CASTELLON"/>
      <sheetName val="18.ALMANSA"/>
      <sheetName val="19.Caceres"/>
      <sheetName val="20.VALLADOLID"/>
    </sheetNames>
    <sheetDataSet>
      <sheetData sheetId="0">
        <row r="4">
          <cell r="A4">
            <v>1591</v>
          </cell>
          <cell r="B4">
            <v>377</v>
          </cell>
          <cell r="C4">
            <v>724</v>
          </cell>
          <cell r="E4">
            <v>210</v>
          </cell>
          <cell r="F4">
            <v>519</v>
          </cell>
          <cell r="H4">
            <v>207</v>
          </cell>
          <cell r="I4">
            <v>281</v>
          </cell>
          <cell r="K4">
            <v>157</v>
          </cell>
          <cell r="L4">
            <v>425</v>
          </cell>
          <cell r="M4">
            <v>582</v>
          </cell>
          <cell r="N4">
            <v>303</v>
          </cell>
          <cell r="O4">
            <v>118</v>
          </cell>
          <cell r="P4">
            <v>218</v>
          </cell>
          <cell r="Q4">
            <v>21</v>
          </cell>
          <cell r="R4">
            <v>45</v>
          </cell>
          <cell r="S4">
            <v>13</v>
          </cell>
          <cell r="T4">
            <v>401</v>
          </cell>
          <cell r="U4">
            <v>338</v>
          </cell>
          <cell r="V4">
            <v>1604</v>
          </cell>
        </row>
        <row r="9">
          <cell r="A9">
            <v>1542</v>
          </cell>
          <cell r="B9">
            <v>407</v>
          </cell>
          <cell r="C9">
            <v>772</v>
          </cell>
          <cell r="E9">
            <v>161</v>
          </cell>
          <cell r="F9">
            <v>458</v>
          </cell>
          <cell r="H9">
            <v>245</v>
          </cell>
          <cell r="I9">
            <v>343</v>
          </cell>
          <cell r="K9">
            <v>181</v>
          </cell>
          <cell r="L9">
            <v>438</v>
          </cell>
          <cell r="M9">
            <v>619</v>
          </cell>
          <cell r="N9">
            <v>259</v>
          </cell>
          <cell r="O9">
            <v>126</v>
          </cell>
          <cell r="P9">
            <v>227</v>
          </cell>
          <cell r="Q9">
            <v>45</v>
          </cell>
          <cell r="R9">
            <v>21</v>
          </cell>
          <cell r="S9">
            <v>39</v>
          </cell>
          <cell r="T9">
            <v>342</v>
          </cell>
          <cell r="U9">
            <v>398</v>
          </cell>
          <cell r="V9">
            <v>1660</v>
          </cell>
        </row>
      </sheetData>
      <sheetData sheetId="1">
        <row r="4">
          <cell r="A4">
            <v>79.55</v>
          </cell>
          <cell r="B4">
            <v>18.850000000000001</v>
          </cell>
          <cell r="C4">
            <v>36.200000000000003</v>
          </cell>
          <cell r="E4">
            <v>10.5</v>
          </cell>
          <cell r="F4">
            <v>25.95</v>
          </cell>
          <cell r="H4">
            <v>10.35</v>
          </cell>
          <cell r="I4">
            <v>14.05</v>
          </cell>
          <cell r="K4">
            <v>7.85</v>
          </cell>
          <cell r="L4">
            <v>21.25</v>
          </cell>
          <cell r="M4">
            <v>29.1</v>
          </cell>
          <cell r="N4">
            <v>15.15</v>
          </cell>
          <cell r="O4">
            <v>5.9</v>
          </cell>
          <cell r="P4">
            <v>10.9</v>
          </cell>
          <cell r="Q4">
            <v>1.05</v>
          </cell>
          <cell r="R4">
            <v>2.25</v>
          </cell>
          <cell r="S4">
            <v>0.65</v>
          </cell>
          <cell r="T4">
            <v>20.05</v>
          </cell>
          <cell r="U4">
            <v>16.899999999999999</v>
          </cell>
          <cell r="V4">
            <v>80.2</v>
          </cell>
        </row>
        <row r="9">
          <cell r="A9">
            <v>77.099999999999994</v>
          </cell>
          <cell r="B9">
            <v>20.350000000000001</v>
          </cell>
          <cell r="C9">
            <v>38.6</v>
          </cell>
          <cell r="E9">
            <v>8.0500000000000007</v>
          </cell>
          <cell r="F9">
            <v>22.9</v>
          </cell>
          <cell r="H9">
            <v>12.25</v>
          </cell>
          <cell r="I9">
            <v>17.149999999999999</v>
          </cell>
          <cell r="K9">
            <v>9.0500000000000007</v>
          </cell>
          <cell r="L9">
            <v>21.9</v>
          </cell>
          <cell r="M9">
            <v>30.95</v>
          </cell>
          <cell r="N9">
            <v>12.95</v>
          </cell>
          <cell r="O9">
            <v>6.3</v>
          </cell>
          <cell r="P9">
            <v>11.35</v>
          </cell>
          <cell r="Q9">
            <v>2.25</v>
          </cell>
          <cell r="R9">
            <v>1.05</v>
          </cell>
          <cell r="S9">
            <v>1.95</v>
          </cell>
          <cell r="T9">
            <v>17.100000000000001</v>
          </cell>
          <cell r="U9">
            <v>19.899999999999999</v>
          </cell>
          <cell r="V9">
            <v>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Alicante"/>
      <sheetName val="1.LLEIDA"/>
      <sheetName val="2.Melilla"/>
      <sheetName val="3.Palma"/>
      <sheetName val="4.ALICANTE"/>
      <sheetName val="5.Juaristi"/>
      <sheetName val="6.PRAT"/>
      <sheetName val="7.Castellon"/>
      <sheetName val="8.ALMANSA"/>
      <sheetName val="9.Caceres"/>
      <sheetName val="10.VALLADOLID"/>
      <sheetName val="11.Granada"/>
      <sheetName val="12.CORUÑA"/>
      <sheetName val="13.Guipuzkoa"/>
      <sheetName val="14.HUESCA"/>
      <sheetName val="15.Palencia"/>
      <sheetName val="16.GIRONA"/>
      <sheetName val="17.Oviedo"/>
      <sheetName val="18.Lleida"/>
      <sheetName val="19.MELILLA"/>
    </sheetNames>
    <sheetDataSet>
      <sheetData sheetId="0">
        <row r="4">
          <cell r="A4">
            <v>1572</v>
          </cell>
          <cell r="B4">
            <v>429</v>
          </cell>
          <cell r="C4">
            <v>796</v>
          </cell>
          <cell r="E4">
            <v>156</v>
          </cell>
          <cell r="F4">
            <v>434</v>
          </cell>
          <cell r="H4">
            <v>246</v>
          </cell>
          <cell r="I4">
            <v>324</v>
          </cell>
          <cell r="K4">
            <v>159</v>
          </cell>
          <cell r="L4">
            <v>486</v>
          </cell>
          <cell r="M4">
            <v>645</v>
          </cell>
          <cell r="N4">
            <v>327</v>
          </cell>
          <cell r="O4">
            <v>135</v>
          </cell>
          <cell r="P4">
            <v>233</v>
          </cell>
          <cell r="Q4">
            <v>38</v>
          </cell>
          <cell r="R4">
            <v>36</v>
          </cell>
          <cell r="S4">
            <v>53</v>
          </cell>
          <cell r="T4">
            <v>400</v>
          </cell>
          <cell r="U4">
            <v>363</v>
          </cell>
          <cell r="V4">
            <v>1726</v>
          </cell>
        </row>
        <row r="9">
          <cell r="A9">
            <v>1406</v>
          </cell>
          <cell r="B9">
            <v>399</v>
          </cell>
          <cell r="C9">
            <v>807</v>
          </cell>
          <cell r="E9">
            <v>129</v>
          </cell>
          <cell r="F9">
            <v>413</v>
          </cell>
          <cell r="H9">
            <v>221</v>
          </cell>
          <cell r="I9">
            <v>328</v>
          </cell>
          <cell r="K9">
            <v>165</v>
          </cell>
          <cell r="L9">
            <v>446</v>
          </cell>
          <cell r="M9">
            <v>611</v>
          </cell>
          <cell r="N9">
            <v>303</v>
          </cell>
          <cell r="O9">
            <v>125</v>
          </cell>
          <cell r="P9">
            <v>246</v>
          </cell>
          <cell r="Q9">
            <v>36</v>
          </cell>
          <cell r="R9">
            <v>38</v>
          </cell>
          <cell r="S9">
            <v>57</v>
          </cell>
          <cell r="T9">
            <v>367</v>
          </cell>
          <cell r="U9">
            <v>394</v>
          </cell>
          <cell r="V9">
            <v>1463</v>
          </cell>
        </row>
      </sheetData>
      <sheetData sheetId="1">
        <row r="4">
          <cell r="A4">
            <v>78.599999999999994</v>
          </cell>
          <cell r="B4">
            <v>21.45</v>
          </cell>
          <cell r="C4">
            <v>39.799999999999997</v>
          </cell>
          <cell r="E4">
            <v>7.8</v>
          </cell>
          <cell r="F4">
            <v>21.7</v>
          </cell>
          <cell r="H4">
            <v>12.3</v>
          </cell>
          <cell r="I4">
            <v>16.2</v>
          </cell>
          <cell r="K4">
            <v>7.95</v>
          </cell>
          <cell r="L4">
            <v>24.3</v>
          </cell>
          <cell r="M4">
            <v>32.25</v>
          </cell>
          <cell r="N4">
            <v>16.350000000000001</v>
          </cell>
          <cell r="O4">
            <v>6.75</v>
          </cell>
          <cell r="P4">
            <v>11.65</v>
          </cell>
          <cell r="Q4">
            <v>1.9</v>
          </cell>
          <cell r="R4">
            <v>1.8</v>
          </cell>
          <cell r="S4">
            <v>2.65</v>
          </cell>
          <cell r="T4">
            <v>20</v>
          </cell>
          <cell r="U4">
            <v>18.149999999999999</v>
          </cell>
          <cell r="V4">
            <v>86.3</v>
          </cell>
        </row>
        <row r="9">
          <cell r="A9">
            <v>70.3</v>
          </cell>
          <cell r="B9">
            <v>19.95</v>
          </cell>
          <cell r="C9">
            <v>40.35</v>
          </cell>
          <cell r="E9">
            <v>6.45</v>
          </cell>
          <cell r="F9">
            <v>20.65</v>
          </cell>
          <cell r="H9">
            <v>11.05</v>
          </cell>
          <cell r="I9">
            <v>16.399999999999999</v>
          </cell>
          <cell r="K9">
            <v>8.25</v>
          </cell>
          <cell r="L9">
            <v>22.3</v>
          </cell>
          <cell r="M9">
            <v>30.55</v>
          </cell>
          <cell r="N9">
            <v>15.15</v>
          </cell>
          <cell r="O9">
            <v>6.25</v>
          </cell>
          <cell r="P9">
            <v>12.3</v>
          </cell>
          <cell r="Q9">
            <v>1.8</v>
          </cell>
          <cell r="R9">
            <v>1.9</v>
          </cell>
          <cell r="S9">
            <v>2.85</v>
          </cell>
          <cell r="T9">
            <v>18.350000000000001</v>
          </cell>
          <cell r="U9">
            <v>19.7</v>
          </cell>
          <cell r="V9">
            <v>73.150000000000006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OVIEDO"/>
      <sheetName val="1.HUESCA"/>
      <sheetName val="2.Palencia"/>
      <sheetName val="3.GIRONA"/>
      <sheetName val="4.Oviedo"/>
      <sheetName val="5.LLEIDA"/>
      <sheetName val="6.Melilla"/>
      <sheetName val="7.ESTUDIANTES"/>
      <sheetName val="8.Alicante"/>
      <sheetName val="9.JUARISTI"/>
      <sheetName val="10.Prat"/>
      <sheetName val="11.Palma"/>
      <sheetName val="12.Almansa"/>
      <sheetName val="13.Cáceres"/>
      <sheetName val="14.VALLADOLID"/>
      <sheetName val="15.Granada"/>
      <sheetName val="16.CORUÑA"/>
      <sheetName val="17.Guipuzkoa "/>
      <sheetName val="18.Huesca"/>
      <sheetName val="19.PALENCIA"/>
      <sheetName val="20.Girona"/>
    </sheetNames>
    <sheetDataSet>
      <sheetData sheetId="0">
        <row r="4">
          <cell r="A4">
            <v>1639</v>
          </cell>
          <cell r="B4">
            <v>446</v>
          </cell>
          <cell r="C4">
            <v>861</v>
          </cell>
          <cell r="E4">
            <v>163</v>
          </cell>
          <cell r="F4">
            <v>477</v>
          </cell>
          <cell r="H4">
            <v>258</v>
          </cell>
          <cell r="I4">
            <v>333</v>
          </cell>
          <cell r="K4">
            <v>182</v>
          </cell>
          <cell r="L4">
            <v>468</v>
          </cell>
          <cell r="M4">
            <v>650</v>
          </cell>
          <cell r="N4">
            <v>348</v>
          </cell>
          <cell r="O4">
            <v>135</v>
          </cell>
          <cell r="P4">
            <v>244</v>
          </cell>
          <cell r="Q4">
            <v>33</v>
          </cell>
          <cell r="R4">
            <v>47</v>
          </cell>
          <cell r="S4">
            <v>35</v>
          </cell>
          <cell r="T4">
            <v>394</v>
          </cell>
          <cell r="U4">
            <v>404</v>
          </cell>
          <cell r="V4">
            <v>1767</v>
          </cell>
        </row>
        <row r="9">
          <cell r="A9">
            <v>1640</v>
          </cell>
          <cell r="B9">
            <v>434</v>
          </cell>
          <cell r="C9">
            <v>801</v>
          </cell>
          <cell r="E9">
            <v>174</v>
          </cell>
          <cell r="F9">
            <v>518</v>
          </cell>
          <cell r="H9">
            <v>250</v>
          </cell>
          <cell r="I9">
            <v>354</v>
          </cell>
          <cell r="K9">
            <v>197</v>
          </cell>
          <cell r="L9">
            <v>502</v>
          </cell>
          <cell r="M9">
            <v>699</v>
          </cell>
          <cell r="N9">
            <v>300</v>
          </cell>
          <cell r="O9">
            <v>130</v>
          </cell>
          <cell r="P9">
            <v>260</v>
          </cell>
          <cell r="Q9">
            <v>48</v>
          </cell>
          <cell r="R9">
            <v>33</v>
          </cell>
          <cell r="S9">
            <v>41</v>
          </cell>
          <cell r="T9">
            <v>410</v>
          </cell>
          <cell r="U9">
            <v>388</v>
          </cell>
          <cell r="V9">
            <v>1720</v>
          </cell>
        </row>
      </sheetData>
      <sheetData sheetId="1">
        <row r="4">
          <cell r="A4">
            <v>78.047619047619051</v>
          </cell>
          <cell r="B4">
            <v>21.238095238095237</v>
          </cell>
          <cell r="C4">
            <v>41</v>
          </cell>
          <cell r="E4">
            <v>7.7619047619047619</v>
          </cell>
          <cell r="F4">
            <v>22.714285714285715</v>
          </cell>
          <cell r="H4">
            <v>12.285714285714286</v>
          </cell>
          <cell r="I4">
            <v>15.857142857142858</v>
          </cell>
          <cell r="K4">
            <v>8.6666666666666661</v>
          </cell>
          <cell r="L4">
            <v>22.285714285714285</v>
          </cell>
          <cell r="M4">
            <v>30.952380952380953</v>
          </cell>
          <cell r="N4">
            <v>16.571428571428573</v>
          </cell>
          <cell r="O4">
            <v>6.4285714285714288</v>
          </cell>
          <cell r="P4">
            <v>11.619047619047619</v>
          </cell>
          <cell r="Q4">
            <v>1.5714285714285714</v>
          </cell>
          <cell r="R4">
            <v>2.2380952380952381</v>
          </cell>
          <cell r="S4">
            <v>1.6666666666666667</v>
          </cell>
          <cell r="T4">
            <v>18.761904761904763</v>
          </cell>
          <cell r="U4">
            <v>19.238095238095237</v>
          </cell>
          <cell r="V4">
            <v>84.142857142857139</v>
          </cell>
        </row>
        <row r="9">
          <cell r="A9">
            <v>78.095238095238102</v>
          </cell>
          <cell r="B9">
            <v>20.666666666666668</v>
          </cell>
          <cell r="C9">
            <v>38.142857142857146</v>
          </cell>
          <cell r="E9">
            <v>8.2857142857142865</v>
          </cell>
          <cell r="F9">
            <v>24.666666666666668</v>
          </cell>
          <cell r="H9">
            <v>11.904761904761905</v>
          </cell>
          <cell r="I9">
            <v>16.857142857142858</v>
          </cell>
          <cell r="K9">
            <v>9.3809523809523814</v>
          </cell>
          <cell r="L9">
            <v>23.904761904761905</v>
          </cell>
          <cell r="M9">
            <v>33.285714285714285</v>
          </cell>
          <cell r="N9">
            <v>14.285714285714286</v>
          </cell>
          <cell r="O9">
            <v>6.1904761904761907</v>
          </cell>
          <cell r="P9">
            <v>12.380952380952381</v>
          </cell>
          <cell r="Q9">
            <v>2.2857142857142856</v>
          </cell>
          <cell r="R9">
            <v>1.5714285714285714</v>
          </cell>
          <cell r="S9">
            <v>1.9523809523809523</v>
          </cell>
          <cell r="T9">
            <v>19.523809523809526</v>
          </cell>
          <cell r="U9">
            <v>18.476190476190474</v>
          </cell>
          <cell r="V9">
            <v>81.904761904761898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AB9D-D1A6-4924-8722-FE106A8A3E07}">
  <dimension ref="A1:W22"/>
  <sheetViews>
    <sheetView workbookViewId="0">
      <selection activeCell="C31" sqref="C31"/>
    </sheetView>
  </sheetViews>
  <sheetFormatPr baseColWidth="10" defaultRowHeight="15" x14ac:dyDescent="0.25"/>
  <cols>
    <col min="1" max="1" width="13" customWidth="1"/>
  </cols>
  <sheetData>
    <row r="1" spans="1:23" ht="19.5" thickBot="1" x14ac:dyDescent="0.35">
      <c r="A1" s="1"/>
      <c r="B1" s="1"/>
      <c r="C1" s="1"/>
      <c r="D1" s="55" t="s">
        <v>38</v>
      </c>
      <c r="E1" s="56"/>
      <c r="F1" s="56"/>
      <c r="G1" s="56"/>
      <c r="H1" s="56"/>
      <c r="I1" s="56"/>
      <c r="J1" s="56"/>
      <c r="K1" s="56"/>
      <c r="L1" s="56"/>
      <c r="M1" s="56"/>
      <c r="N1" s="57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3">
      <c r="A2" s="2" t="s">
        <v>19</v>
      </c>
      <c r="B2" s="3" t="s">
        <v>0</v>
      </c>
      <c r="C2" s="3" t="s">
        <v>1</v>
      </c>
      <c r="D2" s="3" t="s">
        <v>2</v>
      </c>
      <c r="E2" s="3" t="s">
        <v>41</v>
      </c>
      <c r="F2" s="3" t="s">
        <v>3</v>
      </c>
      <c r="G2" s="3" t="s">
        <v>4</v>
      </c>
      <c r="H2" s="3" t="s">
        <v>42</v>
      </c>
      <c r="I2" s="3" t="s">
        <v>5</v>
      </c>
      <c r="J2" s="3" t="s">
        <v>6</v>
      </c>
      <c r="K2" s="3" t="s">
        <v>43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3" t="s">
        <v>12</v>
      </c>
      <c r="R2" s="3" t="s">
        <v>13</v>
      </c>
      <c r="S2" s="3" t="s">
        <v>14</v>
      </c>
      <c r="T2" s="3" t="s">
        <v>15</v>
      </c>
      <c r="U2" s="3" t="s">
        <v>16</v>
      </c>
      <c r="V2" s="3" t="s">
        <v>17</v>
      </c>
      <c r="W2" s="4" t="s">
        <v>18</v>
      </c>
    </row>
    <row r="3" spans="1:23" x14ac:dyDescent="0.25">
      <c r="A3" s="5" t="s">
        <v>34</v>
      </c>
      <c r="B3" s="6">
        <f>[1]TOTAL!A4</f>
        <v>1492</v>
      </c>
      <c r="C3" s="6">
        <f>[1]TOTAL!B4</f>
        <v>386</v>
      </c>
      <c r="D3" s="6">
        <f>[1]TOTAL!C4</f>
        <v>709</v>
      </c>
      <c r="E3" s="7">
        <f t="shared" ref="E3:E20" si="0">C3/D3</f>
        <v>0.54442877291960512</v>
      </c>
      <c r="F3" s="6">
        <f>[1]TOTAL!E4</f>
        <v>155</v>
      </c>
      <c r="G3" s="6">
        <f>[1]TOTAL!F4</f>
        <v>451</v>
      </c>
      <c r="H3" s="7">
        <f t="shared" ref="H3:H20" si="1">F3/G3</f>
        <v>0.34368070953436808</v>
      </c>
      <c r="I3" s="6">
        <f>[1]TOTAL!H4</f>
        <v>255</v>
      </c>
      <c r="J3" s="6">
        <f>[1]TOTAL!I4</f>
        <v>346</v>
      </c>
      <c r="K3" s="7">
        <f t="shared" ref="K3:K20" si="2">I3/J3</f>
        <v>0.73699421965317924</v>
      </c>
      <c r="L3" s="6">
        <f>[1]TOTAL!K4</f>
        <v>173</v>
      </c>
      <c r="M3" s="6">
        <f>[1]TOTAL!L4</f>
        <v>424</v>
      </c>
      <c r="N3" s="6">
        <f>[1]TOTAL!M4</f>
        <v>597</v>
      </c>
      <c r="O3" s="6">
        <f>[1]TOTAL!N4</f>
        <v>222</v>
      </c>
      <c r="P3" s="6">
        <f>[1]TOTAL!O4</f>
        <v>107</v>
      </c>
      <c r="Q3" s="6">
        <f>[1]TOTAL!P4</f>
        <v>236</v>
      </c>
      <c r="R3" s="6">
        <f>[1]TOTAL!Q4</f>
        <v>44</v>
      </c>
      <c r="S3" s="6">
        <f>[1]TOTAL!R4</f>
        <v>30</v>
      </c>
      <c r="T3" s="6">
        <f>[1]TOTAL!S4</f>
        <v>54</v>
      </c>
      <c r="U3" s="6">
        <f>[1]TOTAL!T4</f>
        <v>355</v>
      </c>
      <c r="V3" s="6">
        <f>[1]TOTAL!U4</f>
        <v>377</v>
      </c>
      <c r="W3" s="6">
        <f>[1]TOTAL!V4</f>
        <v>1538</v>
      </c>
    </row>
    <row r="4" spans="1:23" x14ac:dyDescent="0.25">
      <c r="A4" s="8" t="s">
        <v>26</v>
      </c>
      <c r="B4" s="6">
        <f>[2]TOTALES!A4</f>
        <v>1642</v>
      </c>
      <c r="C4" s="6">
        <f>[2]TOTALES!B4</f>
        <v>427</v>
      </c>
      <c r="D4" s="6">
        <f>[2]TOTALES!C4</f>
        <v>757</v>
      </c>
      <c r="E4" s="7">
        <f t="shared" si="0"/>
        <v>0.56406869220607658</v>
      </c>
      <c r="F4" s="6">
        <f>[2]TOTALES!E4</f>
        <v>175</v>
      </c>
      <c r="G4" s="6">
        <f>[2]TOTALES!F4</f>
        <v>486</v>
      </c>
      <c r="H4" s="7">
        <f t="shared" si="1"/>
        <v>0.360082304526749</v>
      </c>
      <c r="I4" s="6">
        <f>[2]TOTALES!H4</f>
        <v>263</v>
      </c>
      <c r="J4" s="6">
        <f>[2]TOTALES!I4</f>
        <v>335</v>
      </c>
      <c r="K4" s="7">
        <f t="shared" si="2"/>
        <v>0.78507462686567164</v>
      </c>
      <c r="L4" s="6">
        <f>[2]TOTALES!K4</f>
        <v>198</v>
      </c>
      <c r="M4" s="6">
        <f>[2]TOTALES!L4</f>
        <v>425</v>
      </c>
      <c r="N4" s="6">
        <f>[2]TOTALES!M4</f>
        <v>623</v>
      </c>
      <c r="O4" s="6">
        <f>[2]TOTALES!N4</f>
        <v>298</v>
      </c>
      <c r="P4" s="6">
        <f>[2]TOTALES!O4</f>
        <v>151</v>
      </c>
      <c r="Q4" s="6">
        <f>[2]TOTALES!P4</f>
        <v>233</v>
      </c>
      <c r="R4" s="6">
        <f>[2]TOTALES!Q4</f>
        <v>40</v>
      </c>
      <c r="S4" s="6">
        <f>[2]TOTALES!R4</f>
        <v>35</v>
      </c>
      <c r="T4" s="6">
        <f>[2]TOTALES!S4</f>
        <v>32</v>
      </c>
      <c r="U4" s="6">
        <f>[2]TOTALES!T4</f>
        <v>415</v>
      </c>
      <c r="V4" s="6">
        <f>[2]TOTALES!U4</f>
        <v>372</v>
      </c>
      <c r="W4" s="6">
        <f>[2]TOTALES!V4</f>
        <v>1765</v>
      </c>
    </row>
    <row r="5" spans="1:23" x14ac:dyDescent="0.25">
      <c r="A5" s="9" t="s">
        <v>31</v>
      </c>
      <c r="B5" s="6">
        <f>[3]TOTAL!A4</f>
        <v>1538</v>
      </c>
      <c r="C5" s="6">
        <f>[3]TOTAL!B4</f>
        <v>382</v>
      </c>
      <c r="D5" s="6">
        <f>[3]TOTAL!C4</f>
        <v>718</v>
      </c>
      <c r="E5" s="7">
        <f t="shared" si="0"/>
        <v>0.53203342618384397</v>
      </c>
      <c r="F5" s="6">
        <f>[3]TOTAL!E4</f>
        <v>171</v>
      </c>
      <c r="G5" s="6">
        <f>[3]TOTAL!F4</f>
        <v>466</v>
      </c>
      <c r="H5" s="7">
        <f t="shared" si="1"/>
        <v>0.36695278969957079</v>
      </c>
      <c r="I5" s="6">
        <f>[3]TOTAL!H4</f>
        <v>263</v>
      </c>
      <c r="J5" s="6">
        <f>[3]TOTAL!I4</f>
        <v>379</v>
      </c>
      <c r="K5" s="7">
        <f t="shared" si="2"/>
        <v>0.69393139841688656</v>
      </c>
      <c r="L5" s="6">
        <f>[3]TOTAL!K4</f>
        <v>166</v>
      </c>
      <c r="M5" s="6">
        <f>[3]TOTAL!L4</f>
        <v>491</v>
      </c>
      <c r="N5" s="6">
        <f>[3]TOTAL!M4</f>
        <v>657</v>
      </c>
      <c r="O5" s="6">
        <f>[3]TOTAL!N4</f>
        <v>301</v>
      </c>
      <c r="P5" s="6">
        <f>[3]TOTAL!O4</f>
        <v>91</v>
      </c>
      <c r="Q5" s="6">
        <f>[3]TOTAL!P4</f>
        <v>248</v>
      </c>
      <c r="R5" s="6">
        <f>[3]TOTAL!Q4</f>
        <v>50</v>
      </c>
      <c r="S5" s="6">
        <f>[3]TOTAL!R4</f>
        <v>22</v>
      </c>
      <c r="T5" s="6">
        <f>[3]TOTAL!S4</f>
        <v>58</v>
      </c>
      <c r="U5" s="6">
        <f>[3]TOTAL!T4</f>
        <v>343</v>
      </c>
      <c r="V5" s="6">
        <f>[3]TOTAL!U4</f>
        <v>386</v>
      </c>
      <c r="W5" s="6">
        <f>[3]TOTAL!V4</f>
        <v>1684</v>
      </c>
    </row>
    <row r="6" spans="1:23" x14ac:dyDescent="0.25">
      <c r="A6" s="10" t="s">
        <v>33</v>
      </c>
      <c r="B6" s="6">
        <f>[4]TOTAL!A4</f>
        <v>1502</v>
      </c>
      <c r="C6" s="6">
        <f>[4]TOTAL!B4</f>
        <v>375</v>
      </c>
      <c r="D6" s="6">
        <f>[4]TOTAL!C4</f>
        <v>799</v>
      </c>
      <c r="E6" s="7">
        <f t="shared" si="0"/>
        <v>0.46933667083854819</v>
      </c>
      <c r="F6" s="6">
        <f>[4]TOTAL!E4</f>
        <v>161</v>
      </c>
      <c r="G6" s="6">
        <f>[4]TOTAL!F4</f>
        <v>497</v>
      </c>
      <c r="H6" s="7">
        <f t="shared" si="1"/>
        <v>0.323943661971831</v>
      </c>
      <c r="I6" s="6">
        <f>[4]TOTAL!H4</f>
        <v>269</v>
      </c>
      <c r="J6" s="6">
        <f>[4]TOTAL!I4</f>
        <v>379</v>
      </c>
      <c r="K6" s="7">
        <f t="shared" si="2"/>
        <v>0.70976253298153036</v>
      </c>
      <c r="L6" s="6">
        <f>[4]TOTAL!K4</f>
        <v>211</v>
      </c>
      <c r="M6" s="6">
        <f>[4]TOTAL!L4</f>
        <v>471</v>
      </c>
      <c r="N6" s="6">
        <f>[4]TOTAL!M4</f>
        <v>682</v>
      </c>
      <c r="O6" s="6">
        <f>[4]TOTAL!N4</f>
        <v>233</v>
      </c>
      <c r="P6" s="6">
        <f>[4]TOTAL!O4</f>
        <v>126</v>
      </c>
      <c r="Q6" s="6">
        <f>[4]TOTAL!P4</f>
        <v>243</v>
      </c>
      <c r="R6" s="6">
        <f>[4]TOTAL!Q4</f>
        <v>31</v>
      </c>
      <c r="S6" s="6">
        <f>[4]TOTAL!R4</f>
        <v>41</v>
      </c>
      <c r="T6" s="6">
        <f>[4]TOTAL!S4</f>
        <v>41</v>
      </c>
      <c r="U6" s="6">
        <f>[4]TOTAL!T4</f>
        <v>331</v>
      </c>
      <c r="V6" s="6">
        <f>[4]TOTAL!U4</f>
        <v>417</v>
      </c>
      <c r="W6" s="6">
        <f>[4]TOTAL!V4</f>
        <v>1547</v>
      </c>
    </row>
    <row r="7" spans="1:23" x14ac:dyDescent="0.25">
      <c r="A7" s="11" t="s">
        <v>24</v>
      </c>
      <c r="B7" s="6">
        <f>[5]TOTAL!A4</f>
        <v>1742</v>
      </c>
      <c r="C7" s="6">
        <f>[5]TOTAL!B4</f>
        <v>436</v>
      </c>
      <c r="D7" s="6">
        <f>[5]TOTAL!C4</f>
        <v>802</v>
      </c>
      <c r="E7" s="7">
        <f t="shared" si="0"/>
        <v>0.54364089775561097</v>
      </c>
      <c r="F7" s="6">
        <f>[5]TOTAL!E4</f>
        <v>191</v>
      </c>
      <c r="G7" s="6">
        <f>[5]TOTAL!F4</f>
        <v>491</v>
      </c>
      <c r="H7" s="7">
        <f t="shared" si="1"/>
        <v>0.38900203665987781</v>
      </c>
      <c r="I7" s="6">
        <f>[5]TOTAL!H4</f>
        <v>297</v>
      </c>
      <c r="J7" s="6">
        <f>[5]TOTAL!I4</f>
        <v>422</v>
      </c>
      <c r="K7" s="7">
        <f t="shared" si="2"/>
        <v>0.70379146919431279</v>
      </c>
      <c r="L7" s="6">
        <f>[5]TOTAL!K4</f>
        <v>185</v>
      </c>
      <c r="M7" s="6">
        <f>[5]TOTAL!L4</f>
        <v>509</v>
      </c>
      <c r="N7" s="6">
        <f>[5]TOTAL!M4</f>
        <v>694</v>
      </c>
      <c r="O7" s="6">
        <f>[5]TOTAL!N4</f>
        <v>303</v>
      </c>
      <c r="P7" s="6">
        <f>[5]TOTAL!O4</f>
        <v>153</v>
      </c>
      <c r="Q7" s="6">
        <f>[5]TOTAL!P4</f>
        <v>286</v>
      </c>
      <c r="R7" s="6">
        <f>[5]TOTAL!Q4</f>
        <v>53</v>
      </c>
      <c r="S7" s="6">
        <f>[5]TOTAL!R4</f>
        <v>29</v>
      </c>
      <c r="T7" s="6">
        <f>[5]TOTAL!S4</f>
        <v>74</v>
      </c>
      <c r="U7" s="6">
        <f>[5]TOTAL!T4</f>
        <v>422</v>
      </c>
      <c r="V7" s="6">
        <f>[5]TOTAL!U4</f>
        <v>429</v>
      </c>
      <c r="W7" s="6">
        <f>[5]TOTAL!V4</f>
        <v>1875</v>
      </c>
    </row>
    <row r="8" spans="1:23" x14ac:dyDescent="0.25">
      <c r="A8" s="12" t="s">
        <v>20</v>
      </c>
      <c r="B8" s="6">
        <f>[6]TOTALES!A4</f>
        <v>1716</v>
      </c>
      <c r="C8" s="6">
        <f>[6]TOTALES!B4</f>
        <v>459</v>
      </c>
      <c r="D8" s="6">
        <f>[6]TOTALES!C4</f>
        <v>844</v>
      </c>
      <c r="E8" s="7">
        <f t="shared" si="0"/>
        <v>0.54383886255924174</v>
      </c>
      <c r="F8" s="6">
        <f>[6]TOTALES!E4</f>
        <v>169</v>
      </c>
      <c r="G8" s="6">
        <f>[6]TOTALES!F4</f>
        <v>511</v>
      </c>
      <c r="H8" s="7">
        <f t="shared" si="1"/>
        <v>0.33072407045009783</v>
      </c>
      <c r="I8" s="6">
        <f>[6]TOTALES!H4</f>
        <v>291</v>
      </c>
      <c r="J8" s="6">
        <f>[6]TOTALES!I4</f>
        <v>375</v>
      </c>
      <c r="K8" s="7">
        <f t="shared" si="2"/>
        <v>0.77600000000000002</v>
      </c>
      <c r="L8" s="6">
        <f>[6]TOTALES!K4</f>
        <v>182</v>
      </c>
      <c r="M8" s="6">
        <f>[6]TOTALES!L4</f>
        <v>551</v>
      </c>
      <c r="N8" s="6">
        <f>[6]TOTALES!M4</f>
        <v>733</v>
      </c>
      <c r="O8" s="6">
        <f>[6]TOTALES!N4</f>
        <v>342</v>
      </c>
      <c r="P8" s="6">
        <f>[6]TOTALES!O4</f>
        <v>138</v>
      </c>
      <c r="Q8" s="6">
        <f>[6]TOTALES!P4</f>
        <v>273</v>
      </c>
      <c r="R8" s="6">
        <f>[6]TOTALES!Q4</f>
        <v>45</v>
      </c>
      <c r="S8" s="6">
        <f>[6]TOTALES!R4</f>
        <v>54</v>
      </c>
      <c r="T8" s="6">
        <f>[6]TOTALES!S4</f>
        <v>61</v>
      </c>
      <c r="U8" s="6">
        <f>[6]TOTALES!T4</f>
        <v>426</v>
      </c>
      <c r="V8" s="6">
        <f>[6]TOTALES!U4</f>
        <v>402</v>
      </c>
      <c r="W8" s="6">
        <f>[6]TOTALES!V4</f>
        <v>1866</v>
      </c>
    </row>
    <row r="9" spans="1:23" x14ac:dyDescent="0.25">
      <c r="A9" s="9" t="s">
        <v>27</v>
      </c>
      <c r="B9" s="6">
        <f>[7]TOTALES!A4</f>
        <v>1591</v>
      </c>
      <c r="C9" s="6">
        <f>[7]TOTALES!B4</f>
        <v>377</v>
      </c>
      <c r="D9" s="6">
        <f>[7]TOTALES!C4</f>
        <v>724</v>
      </c>
      <c r="E9" s="7">
        <f t="shared" si="0"/>
        <v>0.52071823204419887</v>
      </c>
      <c r="F9" s="6">
        <f>[7]TOTALES!E4</f>
        <v>210</v>
      </c>
      <c r="G9" s="6">
        <f>[7]TOTALES!F4</f>
        <v>519</v>
      </c>
      <c r="H9" s="7">
        <f t="shared" si="1"/>
        <v>0.40462427745664742</v>
      </c>
      <c r="I9" s="6">
        <f>[7]TOTALES!H4</f>
        <v>207</v>
      </c>
      <c r="J9" s="6">
        <f>[7]TOTALES!I4</f>
        <v>281</v>
      </c>
      <c r="K9" s="7">
        <f t="shared" si="2"/>
        <v>0.73665480427046259</v>
      </c>
      <c r="L9" s="6">
        <f>[7]TOTALES!K4</f>
        <v>157</v>
      </c>
      <c r="M9" s="6">
        <f>[7]TOTALES!L4</f>
        <v>425</v>
      </c>
      <c r="N9" s="6">
        <f>[7]TOTALES!M4</f>
        <v>582</v>
      </c>
      <c r="O9" s="6">
        <f>[7]TOTALES!N4</f>
        <v>303</v>
      </c>
      <c r="P9" s="6">
        <f>[7]TOTALES!O4</f>
        <v>118</v>
      </c>
      <c r="Q9" s="6">
        <f>[7]TOTALES!P4</f>
        <v>218</v>
      </c>
      <c r="R9" s="6">
        <f>[7]TOTALES!Q4</f>
        <v>21</v>
      </c>
      <c r="S9" s="6">
        <f>[7]TOTALES!R4</f>
        <v>45</v>
      </c>
      <c r="T9" s="6">
        <f>[7]TOTALES!S4</f>
        <v>13</v>
      </c>
      <c r="U9" s="6">
        <f>[7]TOTALES!T4</f>
        <v>401</v>
      </c>
      <c r="V9" s="6">
        <f>[7]TOTALES!U4</f>
        <v>338</v>
      </c>
      <c r="W9" s="6">
        <f>[7]TOTALES!V4</f>
        <v>1604</v>
      </c>
    </row>
    <row r="10" spans="1:23" x14ac:dyDescent="0.25">
      <c r="A10" s="13" t="s">
        <v>25</v>
      </c>
      <c r="B10" s="6">
        <f>[8]TOTAL!A4</f>
        <v>1572</v>
      </c>
      <c r="C10" s="6">
        <f>[8]TOTAL!B4</f>
        <v>429</v>
      </c>
      <c r="D10" s="6">
        <f>[8]TOTAL!C4</f>
        <v>796</v>
      </c>
      <c r="E10" s="7">
        <f t="shared" si="0"/>
        <v>0.53894472361809043</v>
      </c>
      <c r="F10" s="6">
        <f>[8]TOTAL!E4</f>
        <v>156</v>
      </c>
      <c r="G10" s="6">
        <f>[8]TOTAL!F4</f>
        <v>434</v>
      </c>
      <c r="H10" s="7">
        <f t="shared" si="1"/>
        <v>0.35944700460829493</v>
      </c>
      <c r="I10" s="6">
        <f>[8]TOTAL!H4</f>
        <v>246</v>
      </c>
      <c r="J10" s="6">
        <f>[8]TOTAL!I4</f>
        <v>324</v>
      </c>
      <c r="K10" s="7">
        <f t="shared" si="2"/>
        <v>0.7592592592592593</v>
      </c>
      <c r="L10" s="6">
        <f>[8]TOTAL!K4</f>
        <v>159</v>
      </c>
      <c r="M10" s="6">
        <f>[8]TOTAL!L4</f>
        <v>486</v>
      </c>
      <c r="N10" s="6">
        <f>[8]TOTAL!M4</f>
        <v>645</v>
      </c>
      <c r="O10" s="6">
        <f>[8]TOTAL!N4</f>
        <v>327</v>
      </c>
      <c r="P10" s="6">
        <f>[8]TOTAL!O4</f>
        <v>135</v>
      </c>
      <c r="Q10" s="6">
        <f>[8]TOTAL!P4</f>
        <v>233</v>
      </c>
      <c r="R10" s="6">
        <f>[8]TOTAL!Q4</f>
        <v>38</v>
      </c>
      <c r="S10" s="6">
        <f>[8]TOTAL!R4</f>
        <v>36</v>
      </c>
      <c r="T10" s="6">
        <f>[8]TOTAL!S4</f>
        <v>53</v>
      </c>
      <c r="U10" s="6">
        <f>[8]TOTAL!T4</f>
        <v>400</v>
      </c>
      <c r="V10" s="6">
        <f>[8]TOTAL!U4</f>
        <v>363</v>
      </c>
      <c r="W10" s="6">
        <f>[8]TOTAL!V4</f>
        <v>1726</v>
      </c>
    </row>
    <row r="11" spans="1:23" x14ac:dyDescent="0.25">
      <c r="A11" s="14" t="s">
        <v>23</v>
      </c>
      <c r="B11" s="6">
        <f>[9]TOTAL!A4</f>
        <v>1639</v>
      </c>
      <c r="C11" s="6">
        <f>[9]TOTAL!B4</f>
        <v>446</v>
      </c>
      <c r="D11" s="6">
        <f>[9]TOTAL!C4</f>
        <v>861</v>
      </c>
      <c r="E11" s="7">
        <f t="shared" si="0"/>
        <v>0.51800232288037162</v>
      </c>
      <c r="F11" s="6">
        <f>[9]TOTAL!E4</f>
        <v>163</v>
      </c>
      <c r="G11" s="6">
        <f>[9]TOTAL!F4</f>
        <v>477</v>
      </c>
      <c r="H11" s="7">
        <f t="shared" si="1"/>
        <v>0.34171907756813419</v>
      </c>
      <c r="I11" s="6">
        <f>[9]TOTAL!H4</f>
        <v>258</v>
      </c>
      <c r="J11" s="6">
        <f>[9]TOTAL!I4</f>
        <v>333</v>
      </c>
      <c r="K11" s="7">
        <f t="shared" si="2"/>
        <v>0.77477477477477474</v>
      </c>
      <c r="L11" s="6">
        <f>[9]TOTAL!K4</f>
        <v>182</v>
      </c>
      <c r="M11" s="6">
        <f>[9]TOTAL!L4</f>
        <v>468</v>
      </c>
      <c r="N11" s="6">
        <f>[9]TOTAL!M4</f>
        <v>650</v>
      </c>
      <c r="O11" s="6">
        <f>[9]TOTAL!N4</f>
        <v>348</v>
      </c>
      <c r="P11" s="6">
        <f>[9]TOTAL!O4</f>
        <v>135</v>
      </c>
      <c r="Q11" s="6">
        <f>[9]TOTAL!P4</f>
        <v>244</v>
      </c>
      <c r="R11" s="6">
        <f>[9]TOTAL!Q4</f>
        <v>33</v>
      </c>
      <c r="S11" s="6">
        <f>[9]TOTAL!R4</f>
        <v>47</v>
      </c>
      <c r="T11" s="6">
        <f>[9]TOTAL!S4</f>
        <v>35</v>
      </c>
      <c r="U11" s="6">
        <f>[9]TOTAL!T4</f>
        <v>394</v>
      </c>
      <c r="V11" s="6">
        <f>[9]TOTAL!U4</f>
        <v>404</v>
      </c>
      <c r="W11" s="6">
        <f>[9]TOTAL!V4</f>
        <v>1767</v>
      </c>
    </row>
    <row r="12" spans="1:23" x14ac:dyDescent="0.25">
      <c r="A12" s="15" t="s">
        <v>37</v>
      </c>
      <c r="B12" s="6">
        <f>[10]TOTAL!A4</f>
        <v>1613</v>
      </c>
      <c r="C12" s="6">
        <f>[10]TOTAL!B4</f>
        <v>477</v>
      </c>
      <c r="D12" s="6">
        <f>[10]TOTAL!C4</f>
        <v>906</v>
      </c>
      <c r="E12" s="7">
        <f t="shared" si="0"/>
        <v>0.52649006622516559</v>
      </c>
      <c r="F12" s="6">
        <f>[10]TOTAL!E4</f>
        <v>149</v>
      </c>
      <c r="G12" s="6">
        <f>[10]TOTAL!F4</f>
        <v>445</v>
      </c>
      <c r="H12" s="7">
        <f t="shared" si="1"/>
        <v>0.33483146067415731</v>
      </c>
      <c r="I12" s="6">
        <f>[10]TOTAL!H4</f>
        <v>214</v>
      </c>
      <c r="J12" s="6">
        <f>[10]TOTAL!I4</f>
        <v>297</v>
      </c>
      <c r="K12" s="7">
        <f t="shared" si="2"/>
        <v>0.72053872053872059</v>
      </c>
      <c r="L12" s="6">
        <f>[10]TOTAL!K4</f>
        <v>173</v>
      </c>
      <c r="M12" s="6">
        <f>[10]TOTAL!L4</f>
        <v>471</v>
      </c>
      <c r="N12" s="6">
        <f>[10]TOTAL!M4</f>
        <v>644</v>
      </c>
      <c r="O12" s="6">
        <f>[10]TOTAL!N4</f>
        <v>248</v>
      </c>
      <c r="P12" s="6">
        <f>[10]TOTAL!O4</f>
        <v>115</v>
      </c>
      <c r="Q12" s="6">
        <f>[10]TOTAL!P4</f>
        <v>226</v>
      </c>
      <c r="R12" s="6">
        <f>[10]TOTAL!Q4</f>
        <v>21</v>
      </c>
      <c r="S12" s="6">
        <f>[10]TOTAL!R4</f>
        <v>35</v>
      </c>
      <c r="T12" s="6">
        <f>[10]TOTAL!S4</f>
        <v>32</v>
      </c>
      <c r="U12" s="6">
        <f>[10]TOTAL!T4</f>
        <v>409</v>
      </c>
      <c r="V12" s="6">
        <f>[10]TOTAL!U4</f>
        <v>372</v>
      </c>
      <c r="W12" s="6">
        <f>[10]TOTAL!V4</f>
        <v>1569</v>
      </c>
    </row>
    <row r="13" spans="1:23" x14ac:dyDescent="0.25">
      <c r="A13" s="16" t="s">
        <v>21</v>
      </c>
      <c r="B13" s="6">
        <f>[11]TOTALES!A4</f>
        <v>1686</v>
      </c>
      <c r="C13" s="6">
        <f>[11]TOTALES!B4</f>
        <v>415</v>
      </c>
      <c r="D13" s="6">
        <f>[11]TOTALES!C4</f>
        <v>784</v>
      </c>
      <c r="E13" s="7">
        <f t="shared" si="0"/>
        <v>0.52933673469387754</v>
      </c>
      <c r="F13" s="6">
        <f>[11]TOTALES!E4</f>
        <v>172</v>
      </c>
      <c r="G13" s="6">
        <f>[11]TOTALES!F4</f>
        <v>445</v>
      </c>
      <c r="H13" s="7">
        <f t="shared" si="1"/>
        <v>0.38651685393258428</v>
      </c>
      <c r="I13" s="6">
        <f>[11]TOTALES!H4</f>
        <v>339</v>
      </c>
      <c r="J13" s="6">
        <f>[11]TOTALES!I4</f>
        <v>441</v>
      </c>
      <c r="K13" s="7">
        <f t="shared" si="2"/>
        <v>0.76870748299319724</v>
      </c>
      <c r="L13" s="6">
        <f>[11]TOTALES!K4</f>
        <v>145</v>
      </c>
      <c r="M13" s="6">
        <f>[11]TOTALES!L4</f>
        <v>487</v>
      </c>
      <c r="N13" s="6">
        <f>[11]TOTALES!M4</f>
        <v>632</v>
      </c>
      <c r="O13" s="6">
        <f>[11]TOTALES!N4</f>
        <v>303</v>
      </c>
      <c r="P13" s="6">
        <f>[11]TOTALES!O4</f>
        <v>130</v>
      </c>
      <c r="Q13" s="6">
        <f>[11]TOTALES!P4</f>
        <v>268</v>
      </c>
      <c r="R13" s="6">
        <f>[11]TOTALES!Q4</f>
        <v>25</v>
      </c>
      <c r="S13" s="6">
        <f>[11]TOTALES!R4</f>
        <v>22</v>
      </c>
      <c r="T13" s="6">
        <f>[11]TOTALES!S4</f>
        <v>26</v>
      </c>
      <c r="U13" s="6">
        <f>[11]TOTALES!T4</f>
        <v>400</v>
      </c>
      <c r="V13" s="6">
        <f>[11]TOTALES!U4</f>
        <v>450</v>
      </c>
      <c r="W13" s="6">
        <f>[11]TOTALES!V4</f>
        <v>1816</v>
      </c>
    </row>
    <row r="14" spans="1:23" x14ac:dyDescent="0.25">
      <c r="A14" s="17" t="s">
        <v>36</v>
      </c>
      <c r="B14" s="6">
        <f>[12]TOTAL!A4</f>
        <v>1548</v>
      </c>
      <c r="C14" s="6">
        <f>[12]TOTAL!B4</f>
        <v>431</v>
      </c>
      <c r="D14" s="6">
        <f>[12]TOTAL!C4</f>
        <v>794</v>
      </c>
      <c r="E14" s="7">
        <f t="shared" si="0"/>
        <v>0.54282115869017633</v>
      </c>
      <c r="F14" s="6">
        <f>[12]TOTAL!E4</f>
        <v>151</v>
      </c>
      <c r="G14" s="6">
        <f>[12]TOTAL!F4</f>
        <v>484</v>
      </c>
      <c r="H14" s="7">
        <f t="shared" si="1"/>
        <v>0.31198347107438018</v>
      </c>
      <c r="I14" s="6">
        <f>[12]TOTAL!H4</f>
        <v>233</v>
      </c>
      <c r="J14" s="6">
        <f>[12]TOTAL!I4</f>
        <v>324</v>
      </c>
      <c r="K14" s="7">
        <f t="shared" si="2"/>
        <v>0.71913580246913578</v>
      </c>
      <c r="L14" s="6">
        <f>[12]TOTAL!K4</f>
        <v>184</v>
      </c>
      <c r="M14" s="6">
        <f>[12]TOTAL!L4</f>
        <v>387</v>
      </c>
      <c r="N14" s="6">
        <f>[12]TOTAL!M4</f>
        <v>571</v>
      </c>
      <c r="O14" s="6">
        <f>[12]TOTAL!N4</f>
        <v>245</v>
      </c>
      <c r="P14" s="6">
        <f>[12]TOTAL!O4</f>
        <v>131</v>
      </c>
      <c r="Q14" s="6">
        <f>[12]TOTAL!P4</f>
        <v>206</v>
      </c>
      <c r="R14" s="6">
        <f>[12]TOTAL!Q4</f>
        <v>28</v>
      </c>
      <c r="S14" s="6">
        <f>[12]TOTAL!R4</f>
        <v>31</v>
      </c>
      <c r="T14" s="6">
        <f>[12]TOTAL!S4</f>
        <v>62</v>
      </c>
      <c r="U14" s="6">
        <f>[12]TOTAL!T4</f>
        <v>407</v>
      </c>
      <c r="V14" s="6">
        <f>[12]TOTAL!U4</f>
        <v>357</v>
      </c>
      <c r="W14" s="6">
        <f>[12]TOTAL!V4</f>
        <v>1480</v>
      </c>
    </row>
    <row r="15" spans="1:23" x14ac:dyDescent="0.25">
      <c r="A15" s="18" t="s">
        <v>29</v>
      </c>
      <c r="B15" s="6">
        <f>[13]TOTALES!A4</f>
        <v>1441</v>
      </c>
      <c r="C15" s="6">
        <f>[13]TOTALES!B4</f>
        <v>348</v>
      </c>
      <c r="D15" s="6">
        <f>[13]TOTALES!C4</f>
        <v>674</v>
      </c>
      <c r="E15" s="7">
        <f t="shared" si="0"/>
        <v>0.51632047477744802</v>
      </c>
      <c r="F15" s="6">
        <f>[13]TOTALES!E4</f>
        <v>173</v>
      </c>
      <c r="G15" s="6">
        <f>[13]TOTALES!F4</f>
        <v>501</v>
      </c>
      <c r="H15" s="7">
        <f t="shared" si="1"/>
        <v>0.34530938123752497</v>
      </c>
      <c r="I15" s="6">
        <f>[13]TOTALES!H4</f>
        <v>226</v>
      </c>
      <c r="J15" s="6">
        <f>[13]TOTALES!I4</f>
        <v>332</v>
      </c>
      <c r="K15" s="7">
        <f t="shared" si="2"/>
        <v>0.68072289156626509</v>
      </c>
      <c r="L15" s="6">
        <f>[13]TOTALES!K4</f>
        <v>164</v>
      </c>
      <c r="M15" s="6">
        <f>[13]TOTALES!L4</f>
        <v>416</v>
      </c>
      <c r="N15" s="6">
        <f>[13]TOTALES!M4</f>
        <v>580</v>
      </c>
      <c r="O15" s="6">
        <f>[13]TOTALES!N4</f>
        <v>241</v>
      </c>
      <c r="P15" s="6">
        <f>[13]TOTALES!O4</f>
        <v>121</v>
      </c>
      <c r="Q15" s="6">
        <f>[13]TOTALES!P4</f>
        <v>275</v>
      </c>
      <c r="R15" s="6">
        <f>[13]TOTALES!Q4</f>
        <v>32</v>
      </c>
      <c r="S15" s="6">
        <f>[13]TOTALES!R4</f>
        <v>36</v>
      </c>
      <c r="T15" s="6">
        <f>[13]TOTALES!S4</f>
        <v>27</v>
      </c>
      <c r="U15" s="6">
        <f>[13]TOTALES!T4</f>
        <v>401</v>
      </c>
      <c r="V15" s="6">
        <f>[13]TOTALES!U4</f>
        <v>380</v>
      </c>
      <c r="W15" s="6">
        <f>[13]TOTALES!V4</f>
        <v>1359</v>
      </c>
    </row>
    <row r="16" spans="1:23" x14ac:dyDescent="0.25">
      <c r="A16" s="19" t="s">
        <v>28</v>
      </c>
      <c r="B16" s="6">
        <f>[14]TOTAL!A4</f>
        <v>1529</v>
      </c>
      <c r="C16" s="6">
        <f>[14]TOTAL!B4</f>
        <v>377</v>
      </c>
      <c r="D16" s="6">
        <f>[14]TOTAL!C4</f>
        <v>756</v>
      </c>
      <c r="E16" s="7">
        <f t="shared" si="0"/>
        <v>0.49867724867724866</v>
      </c>
      <c r="F16" s="6">
        <f>[14]TOTAL!E4</f>
        <v>172</v>
      </c>
      <c r="G16" s="6">
        <f>[14]TOTAL!F4</f>
        <v>526</v>
      </c>
      <c r="H16" s="7">
        <f t="shared" si="1"/>
        <v>0.3269961977186312</v>
      </c>
      <c r="I16" s="6">
        <f>[14]TOTAL!H4</f>
        <v>259</v>
      </c>
      <c r="J16" s="6">
        <f>[14]TOTAL!I4</f>
        <v>349</v>
      </c>
      <c r="K16" s="7">
        <f t="shared" si="2"/>
        <v>0.74212034383954151</v>
      </c>
      <c r="L16" s="6">
        <f>[14]TOTAL!K4</f>
        <v>154</v>
      </c>
      <c r="M16" s="6">
        <f>[14]TOTAL!L4</f>
        <v>455</v>
      </c>
      <c r="N16" s="6">
        <f>[14]TOTAL!M4</f>
        <v>609</v>
      </c>
      <c r="O16" s="6">
        <f>[14]TOTAL!N4</f>
        <v>276</v>
      </c>
      <c r="P16" s="6">
        <f>[14]TOTAL!O4</f>
        <v>127</v>
      </c>
      <c r="Q16" s="6">
        <f>[14]TOTAL!P4</f>
        <v>288</v>
      </c>
      <c r="R16" s="6">
        <f>[14]TOTAL!Q4</f>
        <v>29</v>
      </c>
      <c r="S16" s="6">
        <f>[14]TOTAL!R4</f>
        <v>30</v>
      </c>
      <c r="T16" s="6">
        <f>[14]TOTAL!S4</f>
        <v>32</v>
      </c>
      <c r="U16" s="6">
        <f>[14]TOTAL!T4</f>
        <v>398</v>
      </c>
      <c r="V16" s="6">
        <f>[14]TOTAL!U4</f>
        <v>416</v>
      </c>
      <c r="W16" s="6">
        <f>[14]TOTAL!V4</f>
        <v>1477</v>
      </c>
    </row>
    <row r="17" spans="1:23" x14ac:dyDescent="0.25">
      <c r="A17" s="20" t="s">
        <v>22</v>
      </c>
      <c r="B17" s="6">
        <f>[15]TOTAL!A4</f>
        <v>1546</v>
      </c>
      <c r="C17" s="6">
        <f>[15]TOTAL!B4</f>
        <v>410</v>
      </c>
      <c r="D17" s="6">
        <f>[15]TOTAL!C4</f>
        <v>855</v>
      </c>
      <c r="E17" s="7">
        <f t="shared" si="0"/>
        <v>0.47953216374269003</v>
      </c>
      <c r="F17" s="6">
        <f>[15]TOTAL!E4</f>
        <v>131</v>
      </c>
      <c r="G17" s="6">
        <f>[15]TOTAL!F4</f>
        <v>448</v>
      </c>
      <c r="H17" s="7">
        <f t="shared" si="1"/>
        <v>0.2924107142857143</v>
      </c>
      <c r="I17" s="6">
        <f>[15]TOTAL!H4</f>
        <v>323</v>
      </c>
      <c r="J17" s="6">
        <f>[15]TOTAL!I4</f>
        <v>455</v>
      </c>
      <c r="K17" s="7">
        <f t="shared" si="2"/>
        <v>0.70989010989010992</v>
      </c>
      <c r="L17" s="6">
        <f>[15]TOTAL!K4</f>
        <v>190</v>
      </c>
      <c r="M17" s="6">
        <f>[15]TOTAL!L4</f>
        <v>483</v>
      </c>
      <c r="N17" s="6">
        <f>[15]TOTAL!M4</f>
        <v>673</v>
      </c>
      <c r="O17" s="6">
        <f>[15]TOTAL!N4</f>
        <v>226</v>
      </c>
      <c r="P17" s="6">
        <f>[15]TOTAL!O4</f>
        <v>137</v>
      </c>
      <c r="Q17" s="6">
        <f>[15]TOTAL!P4</f>
        <v>259</v>
      </c>
      <c r="R17" s="6">
        <f>[15]TOTAL!Q4</f>
        <v>49</v>
      </c>
      <c r="S17" s="6">
        <f>[15]TOTAL!R4</f>
        <v>36</v>
      </c>
      <c r="T17" s="6">
        <f>[15]TOTAL!S4</f>
        <v>21</v>
      </c>
      <c r="U17" s="6">
        <f>[15]TOTAL!T4</f>
        <v>483</v>
      </c>
      <c r="V17" s="6">
        <f>[15]TOTAL!U4</f>
        <v>458</v>
      </c>
      <c r="W17" s="6">
        <f>[15]TOTAL!V4</f>
        <v>1460</v>
      </c>
    </row>
    <row r="18" spans="1:23" x14ac:dyDescent="0.25">
      <c r="A18" s="21" t="s">
        <v>32</v>
      </c>
      <c r="B18" s="6">
        <f>[16]TOTAL!A4</f>
        <v>1433</v>
      </c>
      <c r="C18" s="6">
        <f>[16]TOTAL!B4</f>
        <v>378</v>
      </c>
      <c r="D18" s="6">
        <f>[16]TOTAL!C4</f>
        <v>741</v>
      </c>
      <c r="E18" s="7">
        <f t="shared" si="0"/>
        <v>0.51012145748987858</v>
      </c>
      <c r="F18" s="6">
        <f>[16]TOTAL!E4</f>
        <v>152</v>
      </c>
      <c r="G18" s="6">
        <f>[16]TOTAL!F4</f>
        <v>440</v>
      </c>
      <c r="H18" s="7">
        <f t="shared" si="1"/>
        <v>0.34545454545454546</v>
      </c>
      <c r="I18" s="6">
        <f>[16]TOTAL!H4</f>
        <v>221</v>
      </c>
      <c r="J18" s="6">
        <f>[16]TOTAL!I4</f>
        <v>313</v>
      </c>
      <c r="K18" s="7">
        <f t="shared" si="2"/>
        <v>0.70607028753993606</v>
      </c>
      <c r="L18" s="6">
        <f>[16]TOTAL!K4</f>
        <v>154</v>
      </c>
      <c r="M18" s="6">
        <f>[16]TOTAL!L4</f>
        <v>407</v>
      </c>
      <c r="N18" s="6">
        <f>[16]TOTAL!M4</f>
        <v>561</v>
      </c>
      <c r="O18" s="6">
        <f>[16]TOTAL!N4</f>
        <v>256</v>
      </c>
      <c r="P18" s="6">
        <f>[16]TOTAL!O4</f>
        <v>129</v>
      </c>
      <c r="Q18" s="6">
        <f>[16]TOTAL!P4</f>
        <v>230</v>
      </c>
      <c r="R18" s="6">
        <f>[16]TOTAL!Q4</f>
        <v>21</v>
      </c>
      <c r="S18" s="6">
        <f>[16]TOTAL!R4</f>
        <v>41</v>
      </c>
      <c r="T18" s="6">
        <f>[16]TOTAL!S4</f>
        <v>34</v>
      </c>
      <c r="U18" s="6">
        <f>[16]TOTAL!T4</f>
        <v>359</v>
      </c>
      <c r="V18" s="6">
        <f>[16]TOTAL!U4</f>
        <v>372</v>
      </c>
      <c r="W18" s="6">
        <f>[16]TOTAL!V4</f>
        <v>1440</v>
      </c>
    </row>
    <row r="19" spans="1:23" x14ac:dyDescent="0.25">
      <c r="A19" s="8" t="s">
        <v>30</v>
      </c>
      <c r="B19" s="6">
        <f>[17]TOTAL!A4</f>
        <v>1529</v>
      </c>
      <c r="C19" s="6">
        <f>[17]TOTAL!B4</f>
        <v>405</v>
      </c>
      <c r="D19" s="6">
        <f>[17]TOTAL!C4</f>
        <v>774</v>
      </c>
      <c r="E19" s="7">
        <f t="shared" si="0"/>
        <v>0.52325581395348841</v>
      </c>
      <c r="F19" s="6">
        <f>[17]TOTAL!E4</f>
        <v>157</v>
      </c>
      <c r="G19" s="6">
        <f>[17]TOTAL!F4</f>
        <v>504</v>
      </c>
      <c r="H19" s="7">
        <f t="shared" si="1"/>
        <v>0.31150793650793651</v>
      </c>
      <c r="I19" s="6">
        <f>[17]TOTAL!H4</f>
        <v>248</v>
      </c>
      <c r="J19" s="6">
        <f>[17]TOTAL!I4</f>
        <v>331</v>
      </c>
      <c r="K19" s="7">
        <f t="shared" si="2"/>
        <v>0.74924471299093653</v>
      </c>
      <c r="L19" s="6">
        <f>[17]TOTAL!K4</f>
        <v>172</v>
      </c>
      <c r="M19" s="6">
        <f>[17]TOTAL!L4</f>
        <v>496</v>
      </c>
      <c r="N19" s="6">
        <f>[17]TOTAL!M4</f>
        <v>668</v>
      </c>
      <c r="O19" s="6">
        <f>[17]TOTAL!N4</f>
        <v>224</v>
      </c>
      <c r="P19" s="6">
        <f>[17]TOTAL!O4</f>
        <v>127</v>
      </c>
      <c r="Q19" s="6">
        <f>[17]TOTAL!P4</f>
        <v>231</v>
      </c>
      <c r="R19" s="6">
        <f>[17]TOTAL!Q4</f>
        <v>28</v>
      </c>
      <c r="S19" s="6">
        <f>[17]TOTAL!R4</f>
        <v>36</v>
      </c>
      <c r="T19" s="6">
        <f>[17]TOTAL!S4</f>
        <v>35</v>
      </c>
      <c r="U19" s="6">
        <f>[17]TOTAL!T4</f>
        <v>415</v>
      </c>
      <c r="V19" s="6">
        <f>[17]TOTAL!U4</f>
        <v>390</v>
      </c>
      <c r="W19" s="6">
        <f>[17]TOTAL!V4</f>
        <v>1521</v>
      </c>
    </row>
    <row r="20" spans="1:23" ht="15.75" thickBot="1" x14ac:dyDescent="0.3">
      <c r="A20" s="22" t="s">
        <v>35</v>
      </c>
      <c r="B20" s="6">
        <f>[18]TOTAL!A4</f>
        <v>1390</v>
      </c>
      <c r="C20" s="6">
        <f>[18]TOTAL!B4</f>
        <v>394</v>
      </c>
      <c r="D20" s="6">
        <f>[18]TOTAL!C4</f>
        <v>829</v>
      </c>
      <c r="E20" s="7">
        <f t="shared" si="0"/>
        <v>0.47527141133896261</v>
      </c>
      <c r="F20" s="6">
        <f>[18]TOTAL!E4</f>
        <v>126</v>
      </c>
      <c r="G20" s="6">
        <f>[18]TOTAL!F4</f>
        <v>411</v>
      </c>
      <c r="H20" s="7">
        <f t="shared" si="1"/>
        <v>0.30656934306569344</v>
      </c>
      <c r="I20" s="6">
        <f>[18]TOTAL!H4</f>
        <v>224</v>
      </c>
      <c r="J20" s="6">
        <f>[18]TOTAL!I4</f>
        <v>328</v>
      </c>
      <c r="K20" s="7">
        <f t="shared" si="2"/>
        <v>0.68292682926829273</v>
      </c>
      <c r="L20" s="6">
        <f>[18]TOTAL!K4</f>
        <v>177</v>
      </c>
      <c r="M20" s="6">
        <f>[18]TOTAL!L4</f>
        <v>423</v>
      </c>
      <c r="N20" s="6">
        <f>[18]TOTAL!M4</f>
        <v>600</v>
      </c>
      <c r="O20" s="6">
        <f>[18]TOTAL!N4</f>
        <v>236</v>
      </c>
      <c r="P20" s="6">
        <f>[18]TOTAL!O4</f>
        <v>140</v>
      </c>
      <c r="Q20" s="6">
        <f>[18]TOTAL!P4</f>
        <v>266</v>
      </c>
      <c r="R20" s="6">
        <f>[18]TOTAL!Q4</f>
        <v>51</v>
      </c>
      <c r="S20" s="6">
        <f>[18]TOTAL!R4</f>
        <v>32</v>
      </c>
      <c r="T20" s="6">
        <f>[18]TOTAL!S4</f>
        <v>40</v>
      </c>
      <c r="U20" s="6">
        <f>[18]TOTAL!T4</f>
        <v>391</v>
      </c>
      <c r="V20" s="6">
        <f>[18]TOTAL!U4</f>
        <v>361</v>
      </c>
      <c r="W20" s="6">
        <f>[18]TOTAL!V4</f>
        <v>1294</v>
      </c>
    </row>
    <row r="21" spans="1:23" ht="15.75" thickBot="1" x14ac:dyDescent="0.3">
      <c r="A21" s="1"/>
      <c r="B21" s="1"/>
      <c r="C21" s="1"/>
      <c r="D21" s="1"/>
      <c r="E21" s="7"/>
      <c r="F21" s="1"/>
      <c r="G21" s="1"/>
      <c r="H21" s="7"/>
      <c r="I21" s="1"/>
      <c r="J21" s="1"/>
      <c r="K21" s="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thickBot="1" x14ac:dyDescent="0.3">
      <c r="A22" s="23" t="s">
        <v>44</v>
      </c>
      <c r="B22" s="24">
        <f>SUM(B3:B20)</f>
        <v>28149</v>
      </c>
      <c r="C22" s="3">
        <f t="shared" ref="C22:W22" si="3">SUM(C3:C20)</f>
        <v>7352</v>
      </c>
      <c r="D22" s="3">
        <f t="shared" si="3"/>
        <v>14123</v>
      </c>
      <c r="E22" s="25">
        <f t="shared" ref="E22" si="4">C22/D22</f>
        <v>0.52056928414642778</v>
      </c>
      <c r="F22" s="3">
        <f t="shared" si="3"/>
        <v>2934</v>
      </c>
      <c r="G22" s="3">
        <f t="shared" si="3"/>
        <v>8536</v>
      </c>
      <c r="H22" s="25">
        <f t="shared" ref="H22" si="5">F22/G22</f>
        <v>0.3437207122774133</v>
      </c>
      <c r="I22" s="3">
        <f t="shared" si="3"/>
        <v>4636</v>
      </c>
      <c r="J22" s="3">
        <f t="shared" si="3"/>
        <v>6344</v>
      </c>
      <c r="K22" s="25">
        <f t="shared" ref="K22" si="6">I22/J22</f>
        <v>0.73076923076923073</v>
      </c>
      <c r="L22" s="3">
        <f t="shared" si="3"/>
        <v>3126</v>
      </c>
      <c r="M22" s="3">
        <f t="shared" si="3"/>
        <v>8275</v>
      </c>
      <c r="N22" s="3">
        <f t="shared" si="3"/>
        <v>11401</v>
      </c>
      <c r="O22" s="3">
        <f t="shared" si="3"/>
        <v>4932</v>
      </c>
      <c r="P22" s="3">
        <f t="shared" si="3"/>
        <v>2311</v>
      </c>
      <c r="Q22" s="3">
        <f t="shared" si="3"/>
        <v>4463</v>
      </c>
      <c r="R22" s="3">
        <f t="shared" si="3"/>
        <v>639</v>
      </c>
      <c r="S22" s="3">
        <f t="shared" si="3"/>
        <v>638</v>
      </c>
      <c r="T22" s="3">
        <f t="shared" si="3"/>
        <v>730</v>
      </c>
      <c r="U22" s="3">
        <f t="shared" si="3"/>
        <v>7150</v>
      </c>
      <c r="V22" s="3">
        <f t="shared" si="3"/>
        <v>7044</v>
      </c>
      <c r="W22" s="4">
        <f t="shared" si="3"/>
        <v>28788</v>
      </c>
    </row>
  </sheetData>
  <sheetProtection sheet="1" objects="1" scenarios="1"/>
  <sortState xmlns:xlrd2="http://schemas.microsoft.com/office/spreadsheetml/2017/richdata2" ref="A3:W20">
    <sortCondition descending="1" ref="B2:B20"/>
  </sortState>
  <mergeCells count="1">
    <mergeCell ref="D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161C-D5A6-4E0A-9D95-957354BF190E}">
  <dimension ref="A1:W26"/>
  <sheetViews>
    <sheetView tabSelected="1" workbookViewId="0">
      <selection activeCell="E28" sqref="E28"/>
    </sheetView>
  </sheetViews>
  <sheetFormatPr baseColWidth="10" defaultRowHeight="15" x14ac:dyDescent="0.25"/>
  <cols>
    <col min="1" max="1" width="12.85546875" customWidth="1"/>
  </cols>
  <sheetData>
    <row r="1" spans="1:23" ht="19.5" thickBot="1" x14ac:dyDescent="0.35">
      <c r="A1" s="1"/>
      <c r="B1" s="1"/>
      <c r="C1" s="1"/>
      <c r="D1" s="55" t="s">
        <v>39</v>
      </c>
      <c r="E1" s="56"/>
      <c r="F1" s="56"/>
      <c r="G1" s="56"/>
      <c r="H1" s="56"/>
      <c r="I1" s="56"/>
      <c r="J1" s="56"/>
      <c r="K1" s="56"/>
      <c r="L1" s="56"/>
      <c r="M1" s="56"/>
      <c r="N1" s="57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3">
      <c r="A2" s="2" t="s">
        <v>19</v>
      </c>
      <c r="B2" s="3" t="s">
        <v>0</v>
      </c>
      <c r="C2" s="3" t="s">
        <v>1</v>
      </c>
      <c r="D2" s="3" t="s">
        <v>2</v>
      </c>
      <c r="E2" s="3" t="s">
        <v>41</v>
      </c>
      <c r="F2" s="3" t="s">
        <v>3</v>
      </c>
      <c r="G2" s="3" t="s">
        <v>4</v>
      </c>
      <c r="H2" s="3" t="s">
        <v>42</v>
      </c>
      <c r="I2" s="3" t="s">
        <v>5</v>
      </c>
      <c r="J2" s="3" t="s">
        <v>6</v>
      </c>
      <c r="K2" s="3" t="s">
        <v>43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3" t="s">
        <v>12</v>
      </c>
      <c r="R2" s="3" t="s">
        <v>13</v>
      </c>
      <c r="S2" s="3" t="s">
        <v>14</v>
      </c>
      <c r="T2" s="3" t="s">
        <v>15</v>
      </c>
      <c r="U2" s="3" t="s">
        <v>16</v>
      </c>
      <c r="V2" s="3" t="s">
        <v>17</v>
      </c>
      <c r="W2" s="4" t="s">
        <v>18</v>
      </c>
    </row>
    <row r="3" spans="1:23" x14ac:dyDescent="0.25">
      <c r="A3" s="26" t="s">
        <v>34</v>
      </c>
      <c r="B3" s="27">
        <f>[1]MEDIA!A4</f>
        <v>78.526315789473685</v>
      </c>
      <c r="C3" s="27">
        <f>[1]MEDIA!B4</f>
        <v>20.315789473684209</v>
      </c>
      <c r="D3" s="27">
        <f>[1]MEDIA!C4</f>
        <v>37.315789473684212</v>
      </c>
      <c r="E3" s="7">
        <f t="shared" ref="E3:E20" si="0">C3/D3</f>
        <v>0.54442877291960501</v>
      </c>
      <c r="F3" s="27">
        <f>[1]MEDIA!E4</f>
        <v>8.1578947368421044</v>
      </c>
      <c r="G3" s="27">
        <f>[1]MEDIA!F4</f>
        <v>23.736842105263158</v>
      </c>
      <c r="H3" s="7">
        <f t="shared" ref="H3:H20" si="1">F3/G3</f>
        <v>0.34368070953436802</v>
      </c>
      <c r="I3" s="27">
        <f>[1]MEDIA!H4</f>
        <v>13.421052631578947</v>
      </c>
      <c r="J3" s="27">
        <f>[1]MEDIA!I4</f>
        <v>18.210526315789473</v>
      </c>
      <c r="K3" s="7">
        <f t="shared" ref="K3:K20" si="2">I3/J3</f>
        <v>0.73699421965317924</v>
      </c>
      <c r="L3" s="27">
        <f>[1]MEDIA!K4</f>
        <v>9.1052631578947363</v>
      </c>
      <c r="M3" s="27">
        <f>[1]MEDIA!L4</f>
        <v>22.315789473684209</v>
      </c>
      <c r="N3" s="27">
        <f>[1]MEDIA!M4</f>
        <v>31.421052631578949</v>
      </c>
      <c r="O3" s="27">
        <f>[1]MEDIA!N4</f>
        <v>11.684210526315789</v>
      </c>
      <c r="P3" s="27">
        <f>[1]MEDIA!O4</f>
        <v>5.6315789473684212</v>
      </c>
      <c r="Q3" s="27">
        <f>[1]MEDIA!P4</f>
        <v>12.421052631578947</v>
      </c>
      <c r="R3" s="27">
        <f>[1]MEDIA!Q4</f>
        <v>2.3157894736842106</v>
      </c>
      <c r="S3" s="27">
        <f>[1]MEDIA!R4</f>
        <v>1.5789473684210527</v>
      </c>
      <c r="T3" s="27">
        <f>[1]MEDIA!S4</f>
        <v>2.8421052631578947</v>
      </c>
      <c r="U3" s="27">
        <f>[1]MEDIA!T4</f>
        <v>18.684210526315791</v>
      </c>
      <c r="V3" s="27">
        <f>[1]MEDIA!U4</f>
        <v>19.842105263157894</v>
      </c>
      <c r="W3" s="27">
        <f>[1]MEDIA!V4</f>
        <v>80.94736842105263</v>
      </c>
    </row>
    <row r="4" spans="1:23" x14ac:dyDescent="0.25">
      <c r="A4" s="8" t="s">
        <v>26</v>
      </c>
      <c r="B4" s="27">
        <f>[2]MEDIA!A4</f>
        <v>82.1</v>
      </c>
      <c r="C4" s="27">
        <f>[2]MEDIA!B4</f>
        <v>21.35</v>
      </c>
      <c r="D4" s="27">
        <f>[2]MEDIA!C4</f>
        <v>37.85</v>
      </c>
      <c r="E4" s="7">
        <f t="shared" si="0"/>
        <v>0.56406869220607658</v>
      </c>
      <c r="F4" s="27">
        <f>[2]MEDIA!E4</f>
        <v>8.75</v>
      </c>
      <c r="G4" s="27">
        <f>[2]MEDIA!F4</f>
        <v>24.3</v>
      </c>
      <c r="H4" s="7">
        <f t="shared" si="1"/>
        <v>0.36008230452674894</v>
      </c>
      <c r="I4" s="27">
        <f>[2]MEDIA!H4</f>
        <v>13.15</v>
      </c>
      <c r="J4" s="27">
        <f>[2]MEDIA!I4</f>
        <v>16.75</v>
      </c>
      <c r="K4" s="7">
        <f t="shared" si="2"/>
        <v>0.78507462686567164</v>
      </c>
      <c r="L4" s="27">
        <f>[2]MEDIA!K4</f>
        <v>9.9</v>
      </c>
      <c r="M4" s="27">
        <f>[2]MEDIA!L4</f>
        <v>21.25</v>
      </c>
      <c r="N4" s="27">
        <f>[2]MEDIA!M4</f>
        <v>31.15</v>
      </c>
      <c r="O4" s="27">
        <f>[2]MEDIA!N4</f>
        <v>14.9</v>
      </c>
      <c r="P4" s="27">
        <f>[2]MEDIA!O4</f>
        <v>7.55</v>
      </c>
      <c r="Q4" s="27">
        <f>[2]MEDIA!P4</f>
        <v>11.65</v>
      </c>
      <c r="R4" s="27">
        <f>[2]MEDIA!Q4</f>
        <v>2</v>
      </c>
      <c r="S4" s="27">
        <f>[2]MEDIA!R4</f>
        <v>1.75</v>
      </c>
      <c r="T4" s="27">
        <f>[2]MEDIA!S4</f>
        <v>1.6</v>
      </c>
      <c r="U4" s="27">
        <f>[2]MEDIA!T4</f>
        <v>20.75</v>
      </c>
      <c r="V4" s="27">
        <f>[2]MEDIA!U4</f>
        <v>18.600000000000001</v>
      </c>
      <c r="W4" s="27">
        <f>[2]MEDIA!V4</f>
        <v>88.25</v>
      </c>
    </row>
    <row r="5" spans="1:23" x14ac:dyDescent="0.25">
      <c r="A5" s="9" t="s">
        <v>31</v>
      </c>
      <c r="B5" s="28">
        <f>[3]MEDIAS!A4</f>
        <v>80.94736842105263</v>
      </c>
      <c r="C5" s="28">
        <f>[3]MEDIAS!B4</f>
        <v>20.105263157894736</v>
      </c>
      <c r="D5" s="28">
        <f>[3]MEDIAS!C4</f>
        <v>37.789473684210527</v>
      </c>
      <c r="E5" s="29">
        <f t="shared" si="0"/>
        <v>0.53203342618384397</v>
      </c>
      <c r="F5" s="28">
        <f>[3]MEDIAS!E4</f>
        <v>9</v>
      </c>
      <c r="G5" s="28">
        <f>[3]MEDIAS!F4</f>
        <v>24.526315789473685</v>
      </c>
      <c r="H5" s="29">
        <f t="shared" si="1"/>
        <v>0.36695278969957079</v>
      </c>
      <c r="I5" s="28">
        <f>[3]MEDIAS!H4</f>
        <v>13.842105263157896</v>
      </c>
      <c r="J5" s="28">
        <f>[3]MEDIAS!I4</f>
        <v>19.94736842105263</v>
      </c>
      <c r="K5" s="29">
        <f t="shared" si="2"/>
        <v>0.69393139841688667</v>
      </c>
      <c r="L5" s="28">
        <f>[3]MEDIAS!K4</f>
        <v>8.7368421052631575</v>
      </c>
      <c r="M5" s="28">
        <f>[3]MEDIAS!L4</f>
        <v>25.842105263157894</v>
      </c>
      <c r="N5" s="28">
        <f>[3]MEDIAS!M4</f>
        <v>34.578947368421055</v>
      </c>
      <c r="O5" s="28">
        <f>[3]MEDIAS!N4</f>
        <v>15.842105263157896</v>
      </c>
      <c r="P5" s="28">
        <f>[3]MEDIAS!O4</f>
        <v>4.7894736842105265</v>
      </c>
      <c r="Q5" s="28">
        <f>[3]MEDIAS!P4</f>
        <v>13.052631578947368</v>
      </c>
      <c r="R5" s="28">
        <f>[3]MEDIAS!Q4</f>
        <v>2.6315789473684212</v>
      </c>
      <c r="S5" s="28">
        <f>[3]MEDIAS!R4</f>
        <v>1.1578947368421053</v>
      </c>
      <c r="T5" s="28">
        <f>[3]MEDIAS!S4</f>
        <v>3.0526315789473686</v>
      </c>
      <c r="U5" s="28">
        <f>[3]MEDIAS!T4</f>
        <v>18.05263157894737</v>
      </c>
      <c r="V5" s="28">
        <f>[3]MEDIAS!U4</f>
        <v>20.315789473684209</v>
      </c>
      <c r="W5" s="28">
        <f>[3]MEDIAS!V4</f>
        <v>88.631578947368425</v>
      </c>
    </row>
    <row r="6" spans="1:23" x14ac:dyDescent="0.25">
      <c r="A6" s="10" t="s">
        <v>33</v>
      </c>
      <c r="B6" s="28">
        <f>[4]MEDIA!A4</f>
        <v>75.099999999999994</v>
      </c>
      <c r="C6" s="28">
        <f>[4]MEDIA!B4</f>
        <v>18.75</v>
      </c>
      <c r="D6" s="28">
        <f>[4]MEDIA!C4</f>
        <v>39.950000000000003</v>
      </c>
      <c r="E6" s="29">
        <f t="shared" si="0"/>
        <v>0.46933667083854813</v>
      </c>
      <c r="F6" s="28">
        <f>[4]MEDIA!E4</f>
        <v>8.0500000000000007</v>
      </c>
      <c r="G6" s="28">
        <f>[4]MEDIA!F4</f>
        <v>24.85</v>
      </c>
      <c r="H6" s="29">
        <f t="shared" si="1"/>
        <v>0.323943661971831</v>
      </c>
      <c r="I6" s="28">
        <f>[4]MEDIA!H4</f>
        <v>13.45</v>
      </c>
      <c r="J6" s="28">
        <f>[4]MEDIA!I4</f>
        <v>18.95</v>
      </c>
      <c r="K6" s="29">
        <f t="shared" si="2"/>
        <v>0.70976253298153036</v>
      </c>
      <c r="L6" s="28">
        <f>[4]MEDIA!K4</f>
        <v>10.55</v>
      </c>
      <c r="M6" s="28">
        <f>[4]MEDIA!L4</f>
        <v>23.55</v>
      </c>
      <c r="N6" s="28">
        <f>[4]MEDIA!M4</f>
        <v>34.1</v>
      </c>
      <c r="O6" s="28">
        <f>[4]MEDIA!N4</f>
        <v>11.65</v>
      </c>
      <c r="P6" s="28">
        <f>[4]MEDIA!O4</f>
        <v>6.3</v>
      </c>
      <c r="Q6" s="28">
        <f>[4]MEDIA!P4</f>
        <v>12.15</v>
      </c>
      <c r="R6" s="28">
        <f>[4]MEDIA!Q4</f>
        <v>1.55</v>
      </c>
      <c r="S6" s="28">
        <f>[4]MEDIA!R4</f>
        <v>2.0499999999999998</v>
      </c>
      <c r="T6" s="28">
        <f>[4]MEDIA!S4</f>
        <v>2.0499999999999998</v>
      </c>
      <c r="U6" s="28">
        <f>[4]MEDIA!T4</f>
        <v>16.55</v>
      </c>
      <c r="V6" s="28">
        <f>[4]MEDIA!U4</f>
        <v>20.85</v>
      </c>
      <c r="W6" s="28">
        <f>[4]MEDIA!V4</f>
        <v>77.349999999999994</v>
      </c>
    </row>
    <row r="7" spans="1:23" x14ac:dyDescent="0.25">
      <c r="A7" s="11" t="s">
        <v>24</v>
      </c>
      <c r="B7" s="27">
        <f>[5]MEDIA!A4</f>
        <v>82.952380952380949</v>
      </c>
      <c r="C7" s="27">
        <f>[5]MEDIA!B4</f>
        <v>20.761904761904763</v>
      </c>
      <c r="D7" s="27">
        <f>[5]MEDIA!C4</f>
        <v>38.19047619047619</v>
      </c>
      <c r="E7" s="7">
        <f t="shared" si="0"/>
        <v>0.54364089775561097</v>
      </c>
      <c r="F7" s="27">
        <f>[5]MEDIA!E4</f>
        <v>9.0952380952380949</v>
      </c>
      <c r="G7" s="27">
        <f>[5]MEDIA!F4</f>
        <v>23.38095238095238</v>
      </c>
      <c r="H7" s="7">
        <f t="shared" si="1"/>
        <v>0.38900203665987781</v>
      </c>
      <c r="I7" s="27">
        <f>[5]MEDIA!H4</f>
        <v>14.142857142857142</v>
      </c>
      <c r="J7" s="27">
        <f>[5]MEDIA!I4</f>
        <v>20.095238095238095</v>
      </c>
      <c r="K7" s="7">
        <f t="shared" si="2"/>
        <v>0.70379146919431279</v>
      </c>
      <c r="L7" s="27">
        <f>[5]MEDIA!K4</f>
        <v>8.8095238095238102</v>
      </c>
      <c r="M7" s="27">
        <f>[5]MEDIA!L4</f>
        <v>24.238095238095237</v>
      </c>
      <c r="N7" s="27">
        <f>[5]MEDIA!M4</f>
        <v>33.047619047619051</v>
      </c>
      <c r="O7" s="27">
        <f>[5]MEDIA!N4</f>
        <v>14.428571428571429</v>
      </c>
      <c r="P7" s="27">
        <f>[5]MEDIA!O4</f>
        <v>7.2857142857142856</v>
      </c>
      <c r="Q7" s="27">
        <f>[5]MEDIA!P4</f>
        <v>13.619047619047619</v>
      </c>
      <c r="R7" s="27">
        <f>[5]MEDIA!Q4</f>
        <v>2.5238095238095237</v>
      </c>
      <c r="S7" s="27">
        <f>[5]MEDIA!R4</f>
        <v>1.3809523809523809</v>
      </c>
      <c r="T7" s="27">
        <f>[5]MEDIA!S4</f>
        <v>3.5238095238095237</v>
      </c>
      <c r="U7" s="27">
        <f>[5]MEDIA!T4</f>
        <v>20.095238095238095</v>
      </c>
      <c r="V7" s="27">
        <f>[5]MEDIA!U4</f>
        <v>20.428571428571427</v>
      </c>
      <c r="W7" s="27">
        <f>[5]MEDIA!V4</f>
        <v>89.285714285714292</v>
      </c>
    </row>
    <row r="8" spans="1:23" x14ac:dyDescent="0.25">
      <c r="A8" s="12" t="s">
        <v>20</v>
      </c>
      <c r="B8" s="28">
        <f>[6]MEDIAS!A4</f>
        <v>81.714285714285708</v>
      </c>
      <c r="C8" s="28">
        <f>[6]MEDIAS!B4</f>
        <v>21.857142857142858</v>
      </c>
      <c r="D8" s="28">
        <f>[6]MEDIAS!C4</f>
        <v>40.19047619047619</v>
      </c>
      <c r="E8" s="29">
        <f t="shared" si="0"/>
        <v>0.54383886255924174</v>
      </c>
      <c r="F8" s="28">
        <f>[6]MEDIAS!E4</f>
        <v>8.0476190476190474</v>
      </c>
      <c r="G8" s="28">
        <f>[6]MEDIAS!F4</f>
        <v>24.333333333333332</v>
      </c>
      <c r="H8" s="29">
        <f t="shared" si="1"/>
        <v>0.33072407045009783</v>
      </c>
      <c r="I8" s="28">
        <f>[6]MEDIAS!H4</f>
        <v>13.857142857142858</v>
      </c>
      <c r="J8" s="28">
        <f>[6]MEDIAS!I4</f>
        <v>17.857142857142858</v>
      </c>
      <c r="K8" s="29">
        <f t="shared" si="2"/>
        <v>0.77600000000000002</v>
      </c>
      <c r="L8" s="28">
        <f>[6]MEDIAS!K4</f>
        <v>8.6666666666666661</v>
      </c>
      <c r="M8" s="28">
        <f>[6]MEDIAS!L4</f>
        <v>26.238095238095237</v>
      </c>
      <c r="N8" s="28">
        <f>[6]MEDIAS!M4</f>
        <v>34.904761904761905</v>
      </c>
      <c r="O8" s="28">
        <f>[6]MEDIAS!N4</f>
        <v>16.285714285714285</v>
      </c>
      <c r="P8" s="28">
        <f>[6]MEDIAS!O4</f>
        <v>6.5714285714285712</v>
      </c>
      <c r="Q8" s="28">
        <f>[6]MEDIAS!P4</f>
        <v>13</v>
      </c>
      <c r="R8" s="28">
        <f>[6]MEDIAS!Q4</f>
        <v>2.1428571428571428</v>
      </c>
      <c r="S8" s="28">
        <f>[6]MEDIAS!R4</f>
        <v>2.5714285714285716</v>
      </c>
      <c r="T8" s="28">
        <f>[6]MEDIAS!S4</f>
        <v>2.9047619047619047</v>
      </c>
      <c r="U8" s="28">
        <f>[6]MEDIAS!T4</f>
        <v>20.285714285714285</v>
      </c>
      <c r="V8" s="28">
        <f>[6]MEDIAS!U4</f>
        <v>19.142857142857142</v>
      </c>
      <c r="W8" s="28">
        <f>[6]MEDIAS!V4</f>
        <v>88.857142857142861</v>
      </c>
    </row>
    <row r="9" spans="1:23" x14ac:dyDescent="0.25">
      <c r="A9" s="9" t="s">
        <v>27</v>
      </c>
      <c r="B9" s="27">
        <f>[7]MEDIAS!A4</f>
        <v>79.55</v>
      </c>
      <c r="C9" s="27">
        <f>[7]MEDIAS!B4</f>
        <v>18.850000000000001</v>
      </c>
      <c r="D9" s="27">
        <f>[7]MEDIAS!C4</f>
        <v>36.200000000000003</v>
      </c>
      <c r="E9" s="7">
        <f t="shared" si="0"/>
        <v>0.52071823204419887</v>
      </c>
      <c r="F9" s="27">
        <f>[7]MEDIAS!E4</f>
        <v>10.5</v>
      </c>
      <c r="G9" s="27">
        <f>[7]MEDIAS!F4</f>
        <v>25.95</v>
      </c>
      <c r="H9" s="7">
        <f t="shared" si="1"/>
        <v>0.40462427745664742</v>
      </c>
      <c r="I9" s="27">
        <f>[7]MEDIAS!H4</f>
        <v>10.35</v>
      </c>
      <c r="J9" s="27">
        <f>[7]MEDIAS!I4</f>
        <v>14.05</v>
      </c>
      <c r="K9" s="7">
        <f t="shared" si="2"/>
        <v>0.73665480427046259</v>
      </c>
      <c r="L9" s="27">
        <f>[7]MEDIAS!K4</f>
        <v>7.85</v>
      </c>
      <c r="M9" s="27">
        <f>[7]MEDIAS!L4</f>
        <v>21.25</v>
      </c>
      <c r="N9" s="27">
        <f>[7]MEDIAS!M4</f>
        <v>29.1</v>
      </c>
      <c r="O9" s="27">
        <f>[7]MEDIAS!N4</f>
        <v>15.15</v>
      </c>
      <c r="P9" s="27">
        <f>[7]MEDIAS!O4</f>
        <v>5.9</v>
      </c>
      <c r="Q9" s="27">
        <f>[7]MEDIAS!P4</f>
        <v>10.9</v>
      </c>
      <c r="R9" s="27">
        <f>[7]MEDIAS!Q4</f>
        <v>1.05</v>
      </c>
      <c r="S9" s="27">
        <f>[7]MEDIAS!R4</f>
        <v>2.25</v>
      </c>
      <c r="T9" s="27">
        <f>[7]MEDIAS!S4</f>
        <v>0.65</v>
      </c>
      <c r="U9" s="27">
        <f>[7]MEDIAS!T4</f>
        <v>20.05</v>
      </c>
      <c r="V9" s="27">
        <f>[7]MEDIAS!U4</f>
        <v>16.899999999999999</v>
      </c>
      <c r="W9" s="27">
        <f>[7]MEDIAS!V4</f>
        <v>80.2</v>
      </c>
    </row>
    <row r="10" spans="1:23" x14ac:dyDescent="0.25">
      <c r="A10" s="30" t="s">
        <v>25</v>
      </c>
      <c r="B10" s="28">
        <f>[8]MEDIA!A4</f>
        <v>78.599999999999994</v>
      </c>
      <c r="C10" s="28">
        <f>[8]MEDIA!B4</f>
        <v>21.45</v>
      </c>
      <c r="D10" s="28">
        <f>[8]MEDIA!C4</f>
        <v>39.799999999999997</v>
      </c>
      <c r="E10" s="29">
        <f t="shared" si="0"/>
        <v>0.53894472361809043</v>
      </c>
      <c r="F10" s="28">
        <f>[8]MEDIA!E4</f>
        <v>7.8</v>
      </c>
      <c r="G10" s="28">
        <f>[8]MEDIA!F4</f>
        <v>21.7</v>
      </c>
      <c r="H10" s="29">
        <f t="shared" si="1"/>
        <v>0.35944700460829493</v>
      </c>
      <c r="I10" s="28">
        <f>[8]MEDIA!H4</f>
        <v>12.3</v>
      </c>
      <c r="J10" s="28">
        <f>[8]MEDIA!I4</f>
        <v>16.2</v>
      </c>
      <c r="K10" s="29">
        <f t="shared" si="2"/>
        <v>0.7592592592592593</v>
      </c>
      <c r="L10" s="28">
        <f>[8]MEDIA!K4</f>
        <v>7.95</v>
      </c>
      <c r="M10" s="28">
        <f>[8]MEDIA!L4</f>
        <v>24.3</v>
      </c>
      <c r="N10" s="28">
        <f>[8]MEDIA!M4</f>
        <v>32.25</v>
      </c>
      <c r="O10" s="28">
        <f>[8]MEDIA!N4</f>
        <v>16.350000000000001</v>
      </c>
      <c r="P10" s="28">
        <f>[8]MEDIA!O4</f>
        <v>6.75</v>
      </c>
      <c r="Q10" s="28">
        <f>[8]MEDIA!P4</f>
        <v>11.65</v>
      </c>
      <c r="R10" s="28">
        <f>[8]MEDIA!Q4</f>
        <v>1.9</v>
      </c>
      <c r="S10" s="28">
        <f>[8]MEDIA!R4</f>
        <v>1.8</v>
      </c>
      <c r="T10" s="28">
        <f>[8]MEDIA!S4</f>
        <v>2.65</v>
      </c>
      <c r="U10" s="28">
        <f>[8]MEDIA!T4</f>
        <v>20</v>
      </c>
      <c r="V10" s="28">
        <f>[8]MEDIA!U4</f>
        <v>18.149999999999999</v>
      </c>
      <c r="W10" s="28">
        <f>[8]MEDIA!V4</f>
        <v>86.3</v>
      </c>
    </row>
    <row r="11" spans="1:23" x14ac:dyDescent="0.25">
      <c r="A11" s="14" t="s">
        <v>23</v>
      </c>
      <c r="B11" s="27">
        <f>[9]MEDIA!A4</f>
        <v>78.047619047619051</v>
      </c>
      <c r="C11" s="27">
        <f>[9]MEDIA!B4</f>
        <v>21.238095238095237</v>
      </c>
      <c r="D11" s="27">
        <f>[9]MEDIA!C4</f>
        <v>41</v>
      </c>
      <c r="E11" s="7">
        <f t="shared" si="0"/>
        <v>0.51800232288037162</v>
      </c>
      <c r="F11" s="27">
        <f>[9]MEDIA!E4</f>
        <v>7.7619047619047619</v>
      </c>
      <c r="G11" s="27">
        <f>[9]MEDIA!F4</f>
        <v>22.714285714285715</v>
      </c>
      <c r="H11" s="7">
        <f t="shared" si="1"/>
        <v>0.34171907756813413</v>
      </c>
      <c r="I11" s="27">
        <f>[9]MEDIA!H4</f>
        <v>12.285714285714286</v>
      </c>
      <c r="J11" s="27">
        <f>[9]MEDIA!I4</f>
        <v>15.857142857142858</v>
      </c>
      <c r="K11" s="7">
        <f t="shared" si="2"/>
        <v>0.77477477477477474</v>
      </c>
      <c r="L11" s="27">
        <f>[9]MEDIA!K4</f>
        <v>8.6666666666666661</v>
      </c>
      <c r="M11" s="27">
        <f>[9]MEDIA!L4</f>
        <v>22.285714285714285</v>
      </c>
      <c r="N11" s="27">
        <f>[9]MEDIA!M4</f>
        <v>30.952380952380953</v>
      </c>
      <c r="O11" s="27">
        <f>[9]MEDIA!N4</f>
        <v>16.571428571428573</v>
      </c>
      <c r="P11" s="27">
        <f>[9]MEDIA!O4</f>
        <v>6.4285714285714288</v>
      </c>
      <c r="Q11" s="27">
        <f>[9]MEDIA!P4</f>
        <v>11.619047619047619</v>
      </c>
      <c r="R11" s="27">
        <f>[9]MEDIA!Q4</f>
        <v>1.5714285714285714</v>
      </c>
      <c r="S11" s="27">
        <f>[9]MEDIA!R4</f>
        <v>2.2380952380952381</v>
      </c>
      <c r="T11" s="27">
        <f>[9]MEDIA!S4</f>
        <v>1.6666666666666667</v>
      </c>
      <c r="U11" s="27">
        <f>[9]MEDIA!T4</f>
        <v>18.761904761904763</v>
      </c>
      <c r="V11" s="27">
        <f>[9]MEDIA!U4</f>
        <v>19.238095238095237</v>
      </c>
      <c r="W11" s="27">
        <f>[9]MEDIA!V4</f>
        <v>84.142857142857139</v>
      </c>
    </row>
    <row r="12" spans="1:23" x14ac:dyDescent="0.25">
      <c r="A12" s="15" t="s">
        <v>37</v>
      </c>
      <c r="B12" s="27">
        <f>[10]MEDIAS!A4</f>
        <v>76.80952380952381</v>
      </c>
      <c r="C12" s="27">
        <f>[10]MEDIAS!B4</f>
        <v>22.714285714285715</v>
      </c>
      <c r="D12" s="27">
        <f>[10]MEDIAS!C4</f>
        <v>43.142857142857146</v>
      </c>
      <c r="E12" s="7">
        <f t="shared" si="0"/>
        <v>0.52649006622516559</v>
      </c>
      <c r="F12" s="27">
        <f>[10]MEDIAS!E4</f>
        <v>7.0952380952380949</v>
      </c>
      <c r="G12" s="27">
        <f>[10]MEDIAS!F4</f>
        <v>21.19047619047619</v>
      </c>
      <c r="H12" s="7">
        <f t="shared" si="1"/>
        <v>0.33483146067415731</v>
      </c>
      <c r="I12" s="27">
        <f>[10]MEDIAS!H4</f>
        <v>10.19047619047619</v>
      </c>
      <c r="J12" s="27">
        <f>[10]MEDIAS!I4</f>
        <v>14.142857142857142</v>
      </c>
      <c r="K12" s="7">
        <f t="shared" si="2"/>
        <v>0.72053872053872048</v>
      </c>
      <c r="L12" s="27">
        <f>[10]MEDIAS!K4</f>
        <v>8.2380952380952372</v>
      </c>
      <c r="M12" s="27">
        <f>[10]MEDIAS!L4</f>
        <v>22.428571428571427</v>
      </c>
      <c r="N12" s="27">
        <f>[10]MEDIAS!M4</f>
        <v>30.666666666666668</v>
      </c>
      <c r="O12" s="27">
        <f>[10]MEDIAS!N4</f>
        <v>11.80952380952381</v>
      </c>
      <c r="P12" s="27">
        <f>[10]MEDIAS!O4</f>
        <v>5.4761904761904763</v>
      </c>
      <c r="Q12" s="27">
        <f>[10]MEDIAS!P4</f>
        <v>10.761904761904763</v>
      </c>
      <c r="R12" s="27">
        <f>[10]MEDIAS!Q4</f>
        <v>1</v>
      </c>
      <c r="S12" s="27">
        <f>[10]MEDIAS!R4</f>
        <v>1.6666666666666667</v>
      </c>
      <c r="T12" s="27">
        <f>[10]MEDIAS!S4</f>
        <v>1.5238095238095237</v>
      </c>
      <c r="U12" s="27">
        <f>[10]MEDIAS!T4</f>
        <v>19.476190476190474</v>
      </c>
      <c r="V12" s="27">
        <f>[10]MEDIAS!U4</f>
        <v>17.714285714285715</v>
      </c>
      <c r="W12" s="27">
        <f>[10]MEDIAS!V4</f>
        <v>74.714285714285708</v>
      </c>
    </row>
    <row r="13" spans="1:23" x14ac:dyDescent="0.25">
      <c r="A13" s="16" t="s">
        <v>21</v>
      </c>
      <c r="B13" s="28">
        <f>[11]MEDIA!A4</f>
        <v>80.285714285714292</v>
      </c>
      <c r="C13" s="28">
        <f>[11]MEDIA!B4</f>
        <v>19.761904761904763</v>
      </c>
      <c r="D13" s="28">
        <f>[11]MEDIA!C4</f>
        <v>37.333333333333336</v>
      </c>
      <c r="E13" s="29">
        <f t="shared" si="0"/>
        <v>0.52933673469387754</v>
      </c>
      <c r="F13" s="28">
        <f>[11]MEDIA!E4</f>
        <v>8.1904761904761898</v>
      </c>
      <c r="G13" s="28">
        <f>[11]MEDIA!F4</f>
        <v>21.19047619047619</v>
      </c>
      <c r="H13" s="29">
        <f t="shared" si="1"/>
        <v>0.38651685393258423</v>
      </c>
      <c r="I13" s="28">
        <f>[11]MEDIA!H4</f>
        <v>16.142857142857142</v>
      </c>
      <c r="J13" s="28">
        <f>[11]MEDIA!I4</f>
        <v>21</v>
      </c>
      <c r="K13" s="29">
        <f t="shared" si="2"/>
        <v>0.76870748299319724</v>
      </c>
      <c r="L13" s="28">
        <f>[11]MEDIA!K4</f>
        <v>6.9047619047619051</v>
      </c>
      <c r="M13" s="28">
        <f>[11]MEDIA!L4</f>
        <v>23.19047619047619</v>
      </c>
      <c r="N13" s="28">
        <f>[11]MEDIA!M4</f>
        <v>30.095238095238095</v>
      </c>
      <c r="O13" s="28">
        <f>[11]MEDIA!N4</f>
        <v>14.428571428571429</v>
      </c>
      <c r="P13" s="28">
        <f>[11]MEDIA!O4</f>
        <v>6.1904761904761907</v>
      </c>
      <c r="Q13" s="28">
        <f>[11]MEDIA!P4</f>
        <v>12.761904761904763</v>
      </c>
      <c r="R13" s="28">
        <f>[11]MEDIA!Q4</f>
        <v>1.1904761904761905</v>
      </c>
      <c r="S13" s="28">
        <f>[11]MEDIA!R4</f>
        <v>1.0476190476190477</v>
      </c>
      <c r="T13" s="28">
        <f>[11]MEDIA!S4</f>
        <v>1.2380952380952381</v>
      </c>
      <c r="U13" s="28">
        <f>[11]MEDIA!T4</f>
        <v>19.047619047619047</v>
      </c>
      <c r="V13" s="28">
        <f>[11]MEDIA!U4</f>
        <v>21.428571428571427</v>
      </c>
      <c r="W13" s="28">
        <f>[11]MEDIA!V4</f>
        <v>86.476190476190482</v>
      </c>
    </row>
    <row r="14" spans="1:23" x14ac:dyDescent="0.25">
      <c r="A14" s="17" t="s">
        <v>36</v>
      </c>
      <c r="B14" s="27">
        <f>[12]MEDIA!A4</f>
        <v>77.400000000000006</v>
      </c>
      <c r="C14" s="27">
        <f>[12]MEDIA!B4</f>
        <v>21.55</v>
      </c>
      <c r="D14" s="27">
        <f>[12]MEDIA!C4</f>
        <v>39.700000000000003</v>
      </c>
      <c r="E14" s="7">
        <f t="shared" si="0"/>
        <v>0.54282115869017633</v>
      </c>
      <c r="F14" s="27">
        <f>[12]MEDIA!E4</f>
        <v>7.55</v>
      </c>
      <c r="G14" s="27">
        <f>[12]MEDIA!F4</f>
        <v>24.2</v>
      </c>
      <c r="H14" s="7">
        <f t="shared" si="1"/>
        <v>0.31198347107438018</v>
      </c>
      <c r="I14" s="27">
        <f>[12]MEDIA!H4</f>
        <v>11.65</v>
      </c>
      <c r="J14" s="27">
        <f>[12]MEDIA!I4</f>
        <v>16.2</v>
      </c>
      <c r="K14" s="7">
        <f t="shared" si="2"/>
        <v>0.71913580246913589</v>
      </c>
      <c r="L14" s="27">
        <f>[12]MEDIA!K4</f>
        <v>9.1999999999999993</v>
      </c>
      <c r="M14" s="27">
        <f>[12]MEDIA!L4</f>
        <v>19.350000000000001</v>
      </c>
      <c r="N14" s="27">
        <f>[12]MEDIA!M4</f>
        <v>28.55</v>
      </c>
      <c r="O14" s="27">
        <f>[12]MEDIA!N4</f>
        <v>12.25</v>
      </c>
      <c r="P14" s="27">
        <f>[12]MEDIA!O4</f>
        <v>6.55</v>
      </c>
      <c r="Q14" s="27">
        <f>[12]MEDIA!P4</f>
        <v>10.3</v>
      </c>
      <c r="R14" s="27">
        <f>[12]MEDIA!Q4</f>
        <v>1.4</v>
      </c>
      <c r="S14" s="27">
        <f>[12]MEDIA!R4</f>
        <v>1.55</v>
      </c>
      <c r="T14" s="27">
        <f>[12]MEDIA!S4</f>
        <v>3.1</v>
      </c>
      <c r="U14" s="27">
        <f>[12]MEDIA!T4</f>
        <v>20.350000000000001</v>
      </c>
      <c r="V14" s="27">
        <f>[12]MEDIA!U4</f>
        <v>17.850000000000001</v>
      </c>
      <c r="W14" s="27">
        <f>[12]MEDIA!V4</f>
        <v>74</v>
      </c>
    </row>
    <row r="15" spans="1:23" x14ac:dyDescent="0.25">
      <c r="A15" s="18" t="s">
        <v>29</v>
      </c>
      <c r="B15" s="27">
        <f>[13]MEDIA!A4</f>
        <v>75.84210526315789</v>
      </c>
      <c r="C15" s="27">
        <f>[13]MEDIA!B4</f>
        <v>18.315789473684209</v>
      </c>
      <c r="D15" s="27">
        <f>[13]MEDIA!C4</f>
        <v>35.473684210526315</v>
      </c>
      <c r="E15" s="7">
        <f t="shared" si="0"/>
        <v>0.51632047477744802</v>
      </c>
      <c r="F15" s="27">
        <f>[13]MEDIA!E4</f>
        <v>9.1052631578947363</v>
      </c>
      <c r="G15" s="27">
        <f>[13]MEDIA!F4</f>
        <v>26.368421052631579</v>
      </c>
      <c r="H15" s="7">
        <f t="shared" si="1"/>
        <v>0.34530938123752491</v>
      </c>
      <c r="I15" s="27">
        <f>[13]MEDIA!H4</f>
        <v>11.894736842105264</v>
      </c>
      <c r="J15" s="27">
        <f>[13]MEDIA!I4</f>
        <v>17.473684210526315</v>
      </c>
      <c r="K15" s="7">
        <f t="shared" si="2"/>
        <v>0.68072289156626509</v>
      </c>
      <c r="L15" s="27">
        <f>[13]MEDIA!K4</f>
        <v>8.6315789473684212</v>
      </c>
      <c r="M15" s="27">
        <f>[13]MEDIA!L4</f>
        <v>21.894736842105264</v>
      </c>
      <c r="N15" s="27">
        <f>[13]MEDIA!M4</f>
        <v>30.526315789473685</v>
      </c>
      <c r="O15" s="27">
        <f>[13]MEDIA!N4</f>
        <v>12.684210526315789</v>
      </c>
      <c r="P15" s="27">
        <f>[13]MEDIA!O4</f>
        <v>6.3684210526315788</v>
      </c>
      <c r="Q15" s="27">
        <f>[13]MEDIA!P4</f>
        <v>14.473684210526315</v>
      </c>
      <c r="R15" s="27">
        <f>[13]MEDIA!Q4</f>
        <v>1.6842105263157894</v>
      </c>
      <c r="S15" s="27">
        <f>[13]MEDIA!R4</f>
        <v>1.8947368421052631</v>
      </c>
      <c r="T15" s="27">
        <f>[13]MEDIA!S4</f>
        <v>1.4210526315789473</v>
      </c>
      <c r="U15" s="27">
        <f>[13]MEDIA!T4</f>
        <v>21.105263157894736</v>
      </c>
      <c r="V15" s="27">
        <f>[13]MEDIA!U4</f>
        <v>20</v>
      </c>
      <c r="W15" s="27">
        <f>[13]MEDIA!V4</f>
        <v>71.526315789473685</v>
      </c>
    </row>
    <row r="16" spans="1:23" x14ac:dyDescent="0.25">
      <c r="A16" s="19" t="s">
        <v>28</v>
      </c>
      <c r="B16" s="27">
        <f>[14]MEDIAS!A4</f>
        <v>72.80952380952381</v>
      </c>
      <c r="C16" s="27">
        <f>[14]MEDIAS!B4</f>
        <v>17.952380952380953</v>
      </c>
      <c r="D16" s="27">
        <f>[14]MEDIAS!C4</f>
        <v>36</v>
      </c>
      <c r="E16" s="7">
        <f t="shared" si="0"/>
        <v>0.49867724867724866</v>
      </c>
      <c r="F16" s="27">
        <f>[14]MEDIAS!E4</f>
        <v>8.1904761904761898</v>
      </c>
      <c r="G16" s="27">
        <f>[14]MEDIAS!F4</f>
        <v>25.047619047619047</v>
      </c>
      <c r="H16" s="7">
        <f t="shared" si="1"/>
        <v>0.32699619771863114</v>
      </c>
      <c r="I16" s="27">
        <f>[14]MEDIAS!H4</f>
        <v>12.333333333333334</v>
      </c>
      <c r="J16" s="27">
        <f>[14]MEDIAS!I4</f>
        <v>16.61904761904762</v>
      </c>
      <c r="K16" s="7">
        <f t="shared" si="2"/>
        <v>0.74212034383954151</v>
      </c>
      <c r="L16" s="27">
        <f>[14]MEDIAS!K4</f>
        <v>7.333333333333333</v>
      </c>
      <c r="M16" s="27">
        <f>[14]MEDIAS!L4</f>
        <v>21.666666666666668</v>
      </c>
      <c r="N16" s="27">
        <f>[14]MEDIAS!M4</f>
        <v>29</v>
      </c>
      <c r="O16" s="27">
        <f>[14]MEDIAS!N4</f>
        <v>13.142857142857142</v>
      </c>
      <c r="P16" s="27">
        <f>[14]MEDIAS!O4</f>
        <v>6.0476190476190474</v>
      </c>
      <c r="Q16" s="27">
        <f>[14]MEDIAS!P4</f>
        <v>13.714285714285714</v>
      </c>
      <c r="R16" s="27">
        <f>[14]MEDIAS!Q4</f>
        <v>1.3809523809523809</v>
      </c>
      <c r="S16" s="27">
        <f>[14]MEDIAS!R4</f>
        <v>1.4285714285714286</v>
      </c>
      <c r="T16" s="27">
        <f>[14]MEDIAS!S4</f>
        <v>1.5238095238095237</v>
      </c>
      <c r="U16" s="27">
        <f>[14]MEDIAS!T4</f>
        <v>18.952380952380953</v>
      </c>
      <c r="V16" s="27">
        <f>[14]MEDIAS!U4</f>
        <v>19.80952380952381</v>
      </c>
      <c r="W16" s="27">
        <f>[14]MEDIAS!V4</f>
        <v>70.333333333333329</v>
      </c>
    </row>
    <row r="17" spans="1:23" x14ac:dyDescent="0.25">
      <c r="A17" s="20" t="s">
        <v>22</v>
      </c>
      <c r="B17" s="27">
        <f>[15]MEDIA!A4</f>
        <v>73.61904761904762</v>
      </c>
      <c r="C17" s="27">
        <f>[15]MEDIA!B4</f>
        <v>19.523809523809526</v>
      </c>
      <c r="D17" s="27">
        <f>[15]MEDIA!C4</f>
        <v>40.714285714285715</v>
      </c>
      <c r="E17" s="7">
        <f t="shared" si="0"/>
        <v>0.47953216374269009</v>
      </c>
      <c r="F17" s="27">
        <f>[15]MEDIA!E4</f>
        <v>6.2380952380952381</v>
      </c>
      <c r="G17" s="27">
        <f>[15]MEDIA!F4</f>
        <v>21.333333333333332</v>
      </c>
      <c r="H17" s="7">
        <f t="shared" si="1"/>
        <v>0.2924107142857143</v>
      </c>
      <c r="I17" s="27">
        <f>[15]MEDIA!H4</f>
        <v>15.380952380952381</v>
      </c>
      <c r="J17" s="27">
        <f>[15]MEDIA!I4</f>
        <v>21.666666666666668</v>
      </c>
      <c r="K17" s="7">
        <f t="shared" si="2"/>
        <v>0.70989010989010992</v>
      </c>
      <c r="L17" s="27">
        <f>[15]MEDIA!K4</f>
        <v>9.0476190476190474</v>
      </c>
      <c r="M17" s="27">
        <f>[15]MEDIA!L4</f>
        <v>23</v>
      </c>
      <c r="N17" s="27">
        <f>[15]MEDIA!M4</f>
        <v>32.047619047619051</v>
      </c>
      <c r="O17" s="27">
        <f>[15]MEDIA!N4</f>
        <v>10.761904761904763</v>
      </c>
      <c r="P17" s="27">
        <f>[15]MEDIA!O4</f>
        <v>6.5238095238095237</v>
      </c>
      <c r="Q17" s="27">
        <f>[15]MEDIA!P4</f>
        <v>12.333333333333334</v>
      </c>
      <c r="R17" s="27">
        <f>[15]MEDIA!Q4</f>
        <v>2.3333333333333335</v>
      </c>
      <c r="S17" s="27">
        <f>[15]MEDIA!R4</f>
        <v>1.7142857142857142</v>
      </c>
      <c r="T17" s="27">
        <f>[15]MEDIA!S4</f>
        <v>1</v>
      </c>
      <c r="U17" s="27">
        <f>[15]MEDIA!T4</f>
        <v>23</v>
      </c>
      <c r="V17" s="27">
        <f>[15]MEDIA!U4</f>
        <v>21.80952380952381</v>
      </c>
      <c r="W17" s="27">
        <f>[15]MEDIA!V4</f>
        <v>69.523809523809518</v>
      </c>
    </row>
    <row r="18" spans="1:23" x14ac:dyDescent="0.25">
      <c r="A18" s="21" t="s">
        <v>32</v>
      </c>
      <c r="B18" s="27">
        <f>[16]MEDIA!A4</f>
        <v>75.421052631578945</v>
      </c>
      <c r="C18" s="27">
        <f>[16]MEDIA!B4</f>
        <v>19.894736842105264</v>
      </c>
      <c r="D18" s="27">
        <f>[16]MEDIA!C4</f>
        <v>39</v>
      </c>
      <c r="E18" s="7">
        <f t="shared" si="0"/>
        <v>0.51012145748987858</v>
      </c>
      <c r="F18" s="27">
        <f>[16]MEDIA!E4</f>
        <v>8</v>
      </c>
      <c r="G18" s="27">
        <f>[16]MEDIA!F4</f>
        <v>23.157894736842106</v>
      </c>
      <c r="H18" s="7">
        <f t="shared" si="1"/>
        <v>0.34545454545454546</v>
      </c>
      <c r="I18" s="27">
        <f>[16]MEDIA!H4</f>
        <v>11.631578947368421</v>
      </c>
      <c r="J18" s="27">
        <f>[16]MEDIA!I4</f>
        <v>16.473684210526315</v>
      </c>
      <c r="K18" s="7">
        <f t="shared" si="2"/>
        <v>0.70607028753993617</v>
      </c>
      <c r="L18" s="27">
        <f>[16]MEDIA!K4</f>
        <v>8.1052631578947363</v>
      </c>
      <c r="M18" s="27">
        <f>[16]MEDIA!L4</f>
        <v>21.421052631578949</v>
      </c>
      <c r="N18" s="27">
        <f>[16]MEDIA!M4</f>
        <v>29.526315789473685</v>
      </c>
      <c r="O18" s="27">
        <f>[16]MEDIA!N4</f>
        <v>13.473684210526315</v>
      </c>
      <c r="P18" s="27">
        <f>[16]MEDIA!O4</f>
        <v>6.7894736842105265</v>
      </c>
      <c r="Q18" s="27">
        <f>[16]MEDIA!P4</f>
        <v>12.105263157894736</v>
      </c>
      <c r="R18" s="27">
        <f>[16]MEDIA!Q4</f>
        <v>1.1052631578947369</v>
      </c>
      <c r="S18" s="27">
        <f>[16]MEDIA!R4</f>
        <v>2.1578947368421053</v>
      </c>
      <c r="T18" s="27">
        <f>[16]MEDIA!S4</f>
        <v>1.7894736842105263</v>
      </c>
      <c r="U18" s="27">
        <f>[16]MEDIA!T4</f>
        <v>18.894736842105264</v>
      </c>
      <c r="V18" s="27">
        <f>[16]MEDIA!U4</f>
        <v>19.578947368421051</v>
      </c>
      <c r="W18" s="27">
        <f>[16]MEDIA!V4</f>
        <v>75.78947368421052</v>
      </c>
    </row>
    <row r="19" spans="1:23" x14ac:dyDescent="0.25">
      <c r="A19" s="8" t="s">
        <v>30</v>
      </c>
      <c r="B19" s="27">
        <f>[17]MEDIA!A4</f>
        <v>76.45</v>
      </c>
      <c r="C19" s="27">
        <f>[17]MEDIA!B4</f>
        <v>20.25</v>
      </c>
      <c r="D19" s="27">
        <f>[17]MEDIA!C4</f>
        <v>38.700000000000003</v>
      </c>
      <c r="E19" s="7">
        <f t="shared" si="0"/>
        <v>0.5232558139534883</v>
      </c>
      <c r="F19" s="27">
        <f>[17]MEDIA!E4</f>
        <v>7.85</v>
      </c>
      <c r="G19" s="27">
        <f>[17]MEDIA!F4</f>
        <v>25.2</v>
      </c>
      <c r="H19" s="7">
        <f t="shared" si="1"/>
        <v>0.31150793650793651</v>
      </c>
      <c r="I19" s="27">
        <f>[17]MEDIA!H4</f>
        <v>12.4</v>
      </c>
      <c r="J19" s="27">
        <f>[17]MEDIA!I4</f>
        <v>16.55</v>
      </c>
      <c r="K19" s="7">
        <f t="shared" si="2"/>
        <v>0.74924471299093653</v>
      </c>
      <c r="L19" s="27">
        <f>[17]MEDIA!K4</f>
        <v>8.6</v>
      </c>
      <c r="M19" s="27">
        <f>[17]MEDIA!L4</f>
        <v>24.8</v>
      </c>
      <c r="N19" s="27">
        <f>[17]MEDIA!M4</f>
        <v>33.4</v>
      </c>
      <c r="O19" s="27">
        <f>[17]MEDIA!N4</f>
        <v>11.2</v>
      </c>
      <c r="P19" s="27">
        <f>[17]MEDIA!O4</f>
        <v>6.35</v>
      </c>
      <c r="Q19" s="27">
        <f>[17]MEDIA!P4</f>
        <v>11.55</v>
      </c>
      <c r="R19" s="27">
        <f>[17]MEDIA!Q4</f>
        <v>1.4</v>
      </c>
      <c r="S19" s="27">
        <f>[17]MEDIA!R4</f>
        <v>1.8</v>
      </c>
      <c r="T19" s="27">
        <f>[17]MEDIA!S4</f>
        <v>1.75</v>
      </c>
      <c r="U19" s="27">
        <f>[17]MEDIA!T4</f>
        <v>20.75</v>
      </c>
      <c r="V19" s="27">
        <f>[17]MEDIA!U4</f>
        <v>19.5</v>
      </c>
      <c r="W19" s="27">
        <f>[17]MEDIA!V4</f>
        <v>76.05</v>
      </c>
    </row>
    <row r="20" spans="1:23" ht="15.75" thickBot="1" x14ac:dyDescent="0.3">
      <c r="A20" s="22" t="s">
        <v>35</v>
      </c>
      <c r="B20" s="27">
        <f>[18]MEDIA!A4</f>
        <v>73.15789473684211</v>
      </c>
      <c r="C20" s="27">
        <f>[18]MEDIA!B4</f>
        <v>20.736842105263158</v>
      </c>
      <c r="D20" s="27">
        <f>[18]MEDIA!C4</f>
        <v>43.631578947368418</v>
      </c>
      <c r="E20" s="7">
        <f t="shared" si="0"/>
        <v>0.47527141133896261</v>
      </c>
      <c r="F20" s="27">
        <f>[18]MEDIA!E4</f>
        <v>6.6315789473684212</v>
      </c>
      <c r="G20" s="27">
        <f>[18]MEDIA!F4</f>
        <v>21.631578947368421</v>
      </c>
      <c r="H20" s="7">
        <f t="shared" si="1"/>
        <v>0.30656934306569344</v>
      </c>
      <c r="I20" s="27">
        <f>[18]MEDIA!H4</f>
        <v>11.789473684210526</v>
      </c>
      <c r="J20" s="27">
        <f>[18]MEDIA!I4</f>
        <v>17.263157894736842</v>
      </c>
      <c r="K20" s="7">
        <f t="shared" si="2"/>
        <v>0.68292682926829262</v>
      </c>
      <c r="L20" s="27">
        <f>[18]MEDIA!K4</f>
        <v>9.3157894736842106</v>
      </c>
      <c r="M20" s="27">
        <f>[18]MEDIA!L4</f>
        <v>22.263157894736842</v>
      </c>
      <c r="N20" s="27">
        <f>[18]MEDIA!M4</f>
        <v>31.578947368421051</v>
      </c>
      <c r="O20" s="27">
        <f>[18]MEDIA!N4</f>
        <v>12.421052631578947</v>
      </c>
      <c r="P20" s="27">
        <f>[18]MEDIA!O4</f>
        <v>7.3684210526315788</v>
      </c>
      <c r="Q20" s="27">
        <f>[18]MEDIA!P4</f>
        <v>14</v>
      </c>
      <c r="R20" s="27">
        <f>[18]MEDIA!Q4</f>
        <v>2.6842105263157894</v>
      </c>
      <c r="S20" s="27">
        <f>[18]MEDIA!R4</f>
        <v>1.6842105263157894</v>
      </c>
      <c r="T20" s="27">
        <f>[18]MEDIA!S4</f>
        <v>2.1052631578947367</v>
      </c>
      <c r="U20" s="27">
        <f>[18]MEDIA!T4</f>
        <v>20.578947368421051</v>
      </c>
      <c r="V20" s="27">
        <f>[18]MEDIA!U4</f>
        <v>19</v>
      </c>
      <c r="W20" s="27">
        <f>[18]MEDIA!V4</f>
        <v>68.10526315789474</v>
      </c>
    </row>
    <row r="26" spans="1:23" x14ac:dyDescent="0.25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</sheetData>
  <sheetProtection sheet="1" objects="1" scenarios="1"/>
  <sortState xmlns:xlrd2="http://schemas.microsoft.com/office/spreadsheetml/2017/richdata2" ref="A3:W20">
    <sortCondition descending="1" ref="B2:B20"/>
  </sortState>
  <mergeCells count="2">
    <mergeCell ref="D26:N26"/>
    <mergeCell ref="D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72164-2BC9-44C6-9764-856F218A200F}">
  <dimension ref="A1:W20"/>
  <sheetViews>
    <sheetView workbookViewId="0">
      <selection activeCell="G12" sqref="G12"/>
    </sheetView>
  </sheetViews>
  <sheetFormatPr baseColWidth="10" defaultRowHeight="15" x14ac:dyDescent="0.25"/>
  <sheetData>
    <row r="1" spans="1:23" ht="19.5" thickBot="1" x14ac:dyDescent="0.35">
      <c r="A1" s="1"/>
      <c r="B1" s="1"/>
      <c r="C1" s="1"/>
      <c r="D1" s="59" t="s">
        <v>40</v>
      </c>
      <c r="E1" s="60"/>
      <c r="F1" s="60"/>
      <c r="G1" s="60"/>
      <c r="H1" s="60"/>
      <c r="I1" s="60"/>
      <c r="J1" s="60"/>
      <c r="K1" s="60"/>
      <c r="L1" s="60"/>
      <c r="M1" s="60"/>
      <c r="N1" s="61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3">
      <c r="A2" s="2" t="s">
        <v>19</v>
      </c>
      <c r="B2" s="3" t="s">
        <v>0</v>
      </c>
      <c r="C2" s="3" t="s">
        <v>1</v>
      </c>
      <c r="D2" s="3" t="s">
        <v>2</v>
      </c>
      <c r="E2" s="3" t="s">
        <v>41</v>
      </c>
      <c r="F2" s="3" t="s">
        <v>3</v>
      </c>
      <c r="G2" s="3" t="s">
        <v>4</v>
      </c>
      <c r="H2" s="3" t="s">
        <v>42</v>
      </c>
      <c r="I2" s="3" t="s">
        <v>5</v>
      </c>
      <c r="J2" s="3" t="s">
        <v>6</v>
      </c>
      <c r="K2" s="3" t="s">
        <v>43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3" t="s">
        <v>12</v>
      </c>
      <c r="R2" s="3" t="s">
        <v>13</v>
      </c>
      <c r="S2" s="3" t="s">
        <v>14</v>
      </c>
      <c r="T2" s="3" t="s">
        <v>15</v>
      </c>
      <c r="U2" s="3" t="s">
        <v>16</v>
      </c>
      <c r="V2" s="3" t="s">
        <v>17</v>
      </c>
      <c r="W2" s="4" t="s">
        <v>18</v>
      </c>
    </row>
    <row r="3" spans="1:23" x14ac:dyDescent="0.25">
      <c r="A3" s="11" t="s">
        <v>24</v>
      </c>
      <c r="B3" s="6">
        <f>[5]TOTAL!A9</f>
        <v>1625</v>
      </c>
      <c r="C3" s="6">
        <f>[5]TOTAL!B9</f>
        <v>465</v>
      </c>
      <c r="D3" s="6">
        <f>[5]TOTAL!C9</f>
        <v>906</v>
      </c>
      <c r="E3" s="7">
        <f>C3/D3</f>
        <v>0.51324503311258274</v>
      </c>
      <c r="F3" s="6">
        <f>[5]TOTAL!E9</f>
        <v>148</v>
      </c>
      <c r="G3" s="6">
        <f>[5]TOTAL!F9</f>
        <v>468</v>
      </c>
      <c r="H3" s="7">
        <f>F3/G3</f>
        <v>0.31623931623931623</v>
      </c>
      <c r="I3" s="6">
        <f>[5]TOTAL!H9</f>
        <v>251</v>
      </c>
      <c r="J3" s="6">
        <f>[5]TOTAL!I9</f>
        <v>352</v>
      </c>
      <c r="K3" s="7">
        <f>I3/J3</f>
        <v>0.71306818181818177</v>
      </c>
      <c r="L3" s="6">
        <f>[5]TOTAL!K9</f>
        <v>202</v>
      </c>
      <c r="M3" s="6">
        <f>[5]TOTAL!L9</f>
        <v>442</v>
      </c>
      <c r="N3" s="6">
        <f>[5]TOTAL!M9</f>
        <v>644</v>
      </c>
      <c r="O3" s="6">
        <f>[5]TOTAL!N9</f>
        <v>257</v>
      </c>
      <c r="P3" s="6">
        <f>[5]TOTAL!O9</f>
        <v>135</v>
      </c>
      <c r="Q3" s="6">
        <f>[5]TOTAL!P9</f>
        <v>259</v>
      </c>
      <c r="R3" s="6">
        <f>[5]TOTAL!Q9</f>
        <v>29</v>
      </c>
      <c r="S3" s="6">
        <f>[5]TOTAL!R9</f>
        <v>53</v>
      </c>
      <c r="T3" s="6">
        <f>[5]TOTAL!S9</f>
        <v>40</v>
      </c>
      <c r="U3" s="6">
        <f>[5]TOTAL!T9</f>
        <v>433</v>
      </c>
      <c r="V3" s="6">
        <f>[5]TOTAL!U9</f>
        <v>412</v>
      </c>
      <c r="W3" s="6">
        <f>[5]TOTAL!V9</f>
        <v>1548</v>
      </c>
    </row>
    <row r="4" spans="1:23" x14ac:dyDescent="0.25">
      <c r="A4" s="20" t="s">
        <v>22</v>
      </c>
      <c r="B4" s="6">
        <f>[15]TOTAL!A9</f>
        <v>1616</v>
      </c>
      <c r="C4" s="6">
        <f>[15]TOTAL!B9</f>
        <v>375</v>
      </c>
      <c r="D4" s="6">
        <f>[15]TOTAL!C9</f>
        <v>760</v>
      </c>
      <c r="E4" s="7">
        <f t="shared" ref="E4:E20" si="0">C4/D4</f>
        <v>0.49342105263157893</v>
      </c>
      <c r="F4" s="6">
        <f>[15]TOTAL!E9</f>
        <v>171</v>
      </c>
      <c r="G4" s="6">
        <f>[15]TOTAL!F9</f>
        <v>523</v>
      </c>
      <c r="H4" s="7">
        <f t="shared" ref="H4:H20" si="1">F4/G4</f>
        <v>0.32695984703632885</v>
      </c>
      <c r="I4" s="6">
        <f>[15]TOTAL!H9</f>
        <v>353</v>
      </c>
      <c r="J4" s="6">
        <f>[15]TOTAL!I9</f>
        <v>480</v>
      </c>
      <c r="K4" s="7">
        <f t="shared" ref="K4:K20" si="2">I4/J4</f>
        <v>0.73541666666666672</v>
      </c>
      <c r="L4" s="6">
        <f>[15]TOTAL!K9</f>
        <v>211</v>
      </c>
      <c r="M4" s="6">
        <f>[15]TOTAL!L9</f>
        <v>514</v>
      </c>
      <c r="N4" s="6">
        <f>[15]TOTAL!M9</f>
        <v>725</v>
      </c>
      <c r="O4" s="6">
        <f>[15]TOTAL!N9</f>
        <v>247</v>
      </c>
      <c r="P4" s="6">
        <f>[15]TOTAL!O9</f>
        <v>136</v>
      </c>
      <c r="Q4" s="6">
        <f>[15]TOTAL!P9</f>
        <v>285</v>
      </c>
      <c r="R4" s="6">
        <f>[15]TOTAL!Q9</f>
        <v>36</v>
      </c>
      <c r="S4" s="6">
        <f>[15]TOTAL!R9</f>
        <v>49</v>
      </c>
      <c r="T4" s="6">
        <f>[15]TOTAL!S9</f>
        <v>28</v>
      </c>
      <c r="U4" s="6">
        <f>[15]TOTAL!T9</f>
        <v>469</v>
      </c>
      <c r="V4" s="6">
        <f>[15]TOTAL!U9</f>
        <v>470</v>
      </c>
      <c r="W4" s="6">
        <f>[15]TOTAL!V9</f>
        <v>1612</v>
      </c>
    </row>
    <row r="5" spans="1:23" x14ac:dyDescent="0.25">
      <c r="A5" s="16" t="s">
        <v>21</v>
      </c>
      <c r="B5" s="6">
        <f>[11]TOTALES!A9</f>
        <v>1725</v>
      </c>
      <c r="C5" s="6">
        <f>[11]TOTALES!B9</f>
        <v>420</v>
      </c>
      <c r="D5" s="6">
        <f>[11]TOTALES!C9</f>
        <v>749</v>
      </c>
      <c r="E5" s="7">
        <f t="shared" si="0"/>
        <v>0.56074766355140182</v>
      </c>
      <c r="F5" s="6">
        <f>[11]TOTALES!E9</f>
        <v>203</v>
      </c>
      <c r="G5" s="6">
        <f>[11]TOTALES!F9</f>
        <v>606</v>
      </c>
      <c r="H5" s="7">
        <f t="shared" si="1"/>
        <v>0.33498349834983498</v>
      </c>
      <c r="I5" s="6">
        <f>[11]TOTALES!H9</f>
        <v>276</v>
      </c>
      <c r="J5" s="6">
        <f>[11]TOTALES!I9</f>
        <v>359</v>
      </c>
      <c r="K5" s="7">
        <f t="shared" si="2"/>
        <v>0.76880222841225632</v>
      </c>
      <c r="L5" s="6">
        <f>[11]TOTALES!K9</f>
        <v>173</v>
      </c>
      <c r="M5" s="6">
        <f>[11]TOTALES!L9</f>
        <v>438</v>
      </c>
      <c r="N5" s="6">
        <f>[11]TOTALES!M9</f>
        <v>611</v>
      </c>
      <c r="O5" s="6">
        <f>[11]TOTALES!N9</f>
        <v>286</v>
      </c>
      <c r="P5" s="6">
        <f>[11]TOTALES!O9</f>
        <v>132</v>
      </c>
      <c r="Q5" s="6">
        <f>[11]TOTALES!P9</f>
        <v>222</v>
      </c>
      <c r="R5" s="6">
        <f>[11]TOTALES!Q9</f>
        <v>22</v>
      </c>
      <c r="S5" s="6">
        <f>[11]TOTALES!R9</f>
        <v>25</v>
      </c>
      <c r="T5" s="6">
        <f>[11]TOTALES!S9</f>
        <v>35</v>
      </c>
      <c r="U5" s="6">
        <f>[11]TOTALES!T9</f>
        <v>457</v>
      </c>
      <c r="V5" s="6">
        <f>[11]TOTALES!U9</f>
        <v>396</v>
      </c>
      <c r="W5" s="6">
        <f>[11]TOTALES!V9</f>
        <v>1678</v>
      </c>
    </row>
    <row r="6" spans="1:23" x14ac:dyDescent="0.25">
      <c r="A6" s="12" t="s">
        <v>20</v>
      </c>
      <c r="B6" s="6">
        <f>[6]TOTALES!A9</f>
        <v>1639</v>
      </c>
      <c r="C6" s="6">
        <f>[6]TOTALES!B9</f>
        <v>431</v>
      </c>
      <c r="D6" s="6">
        <f>[6]TOTALES!C9</f>
        <v>899</v>
      </c>
      <c r="E6" s="7">
        <f t="shared" si="0"/>
        <v>0.47942157953281422</v>
      </c>
      <c r="F6" s="6">
        <f>[6]TOTALES!E9</f>
        <v>164</v>
      </c>
      <c r="G6" s="6">
        <f>[6]TOTALES!F9</f>
        <v>465</v>
      </c>
      <c r="H6" s="7">
        <f t="shared" si="1"/>
        <v>0.35268817204301073</v>
      </c>
      <c r="I6" s="6">
        <f>[6]TOTALES!H9</f>
        <v>285</v>
      </c>
      <c r="J6" s="6">
        <f>[6]TOTALES!I9</f>
        <v>397</v>
      </c>
      <c r="K6" s="7">
        <f t="shared" si="2"/>
        <v>0.71788413098236781</v>
      </c>
      <c r="L6" s="6">
        <f>[6]TOTALES!K9</f>
        <v>180</v>
      </c>
      <c r="M6" s="6">
        <f>[6]TOTALES!L9</f>
        <v>482</v>
      </c>
      <c r="N6" s="6">
        <f>[6]TOTALES!M9</f>
        <v>662</v>
      </c>
      <c r="O6" s="6">
        <f>[6]TOTALES!N9</f>
        <v>305</v>
      </c>
      <c r="P6" s="6">
        <f>[6]TOTALES!O9</f>
        <v>151</v>
      </c>
      <c r="Q6" s="6">
        <f>[6]TOTALES!P9</f>
        <v>279</v>
      </c>
      <c r="R6" s="6">
        <f>[6]TOTALES!Q9</f>
        <v>54</v>
      </c>
      <c r="S6" s="6">
        <f>[6]TOTALES!R9</f>
        <v>45</v>
      </c>
      <c r="T6" s="6">
        <f>[6]TOTALES!S9</f>
        <v>50</v>
      </c>
      <c r="U6" s="6">
        <f>[6]TOTALES!T9</f>
        <v>407</v>
      </c>
      <c r="V6" s="6">
        <f>[6]TOTALES!U9</f>
        <v>419</v>
      </c>
      <c r="W6" s="6">
        <f>[6]TOTALES!V9</f>
        <v>1663</v>
      </c>
    </row>
    <row r="7" spans="1:23" x14ac:dyDescent="0.25">
      <c r="A7" s="14" t="s">
        <v>23</v>
      </c>
      <c r="B7" s="6">
        <f>[9]TOTAL!A9</f>
        <v>1640</v>
      </c>
      <c r="C7" s="6">
        <f>[9]TOTAL!B9</f>
        <v>434</v>
      </c>
      <c r="D7" s="6">
        <f>[9]TOTAL!C9</f>
        <v>801</v>
      </c>
      <c r="E7" s="7">
        <f t="shared" si="0"/>
        <v>0.54182272159800249</v>
      </c>
      <c r="F7" s="6">
        <f>[9]TOTAL!E9</f>
        <v>174</v>
      </c>
      <c r="G7" s="6">
        <f>[9]TOTAL!F9</f>
        <v>518</v>
      </c>
      <c r="H7" s="7">
        <f t="shared" si="1"/>
        <v>0.3359073359073359</v>
      </c>
      <c r="I7" s="6">
        <f>[9]TOTAL!H9</f>
        <v>250</v>
      </c>
      <c r="J7" s="6">
        <f>[9]TOTAL!I9</f>
        <v>354</v>
      </c>
      <c r="K7" s="7">
        <f t="shared" si="2"/>
        <v>0.70621468926553677</v>
      </c>
      <c r="L7" s="6">
        <f>[9]TOTAL!K9</f>
        <v>197</v>
      </c>
      <c r="M7" s="6">
        <f>[9]TOTAL!L9</f>
        <v>502</v>
      </c>
      <c r="N7" s="6">
        <f>[9]TOTAL!M9</f>
        <v>699</v>
      </c>
      <c r="O7" s="6">
        <f>[9]TOTAL!N9</f>
        <v>300</v>
      </c>
      <c r="P7" s="6">
        <f>[9]TOTAL!O9</f>
        <v>130</v>
      </c>
      <c r="Q7" s="6">
        <f>[9]TOTAL!P9</f>
        <v>260</v>
      </c>
      <c r="R7" s="6">
        <f>[9]TOTAL!Q9</f>
        <v>48</v>
      </c>
      <c r="S7" s="6">
        <f>[9]TOTAL!R9</f>
        <v>33</v>
      </c>
      <c r="T7" s="6">
        <f>[9]TOTAL!S9</f>
        <v>41</v>
      </c>
      <c r="U7" s="6">
        <f>[9]TOTAL!T9</f>
        <v>410</v>
      </c>
      <c r="V7" s="6">
        <f>[9]TOTAL!U9</f>
        <v>388</v>
      </c>
      <c r="W7" s="6">
        <f>[9]TOTAL!V9</f>
        <v>1720</v>
      </c>
    </row>
    <row r="8" spans="1:23" x14ac:dyDescent="0.25">
      <c r="A8" s="13" t="s">
        <v>25</v>
      </c>
      <c r="B8" s="6">
        <f>[8]TOTAL!A9</f>
        <v>1406</v>
      </c>
      <c r="C8" s="6">
        <f>[8]TOTAL!B9</f>
        <v>399</v>
      </c>
      <c r="D8" s="6">
        <f>[8]TOTAL!C9</f>
        <v>807</v>
      </c>
      <c r="E8" s="7">
        <f t="shared" si="0"/>
        <v>0.49442379182156132</v>
      </c>
      <c r="F8" s="6">
        <f>[8]TOTAL!E9</f>
        <v>129</v>
      </c>
      <c r="G8" s="6">
        <f>[8]TOTAL!F9</f>
        <v>413</v>
      </c>
      <c r="H8" s="7">
        <f t="shared" si="1"/>
        <v>0.31234866828087166</v>
      </c>
      <c r="I8" s="6">
        <f>[8]TOTAL!H9</f>
        <v>221</v>
      </c>
      <c r="J8" s="6">
        <f>[8]TOTAL!I9</f>
        <v>328</v>
      </c>
      <c r="K8" s="7">
        <f t="shared" si="2"/>
        <v>0.67378048780487809</v>
      </c>
      <c r="L8" s="6">
        <f>[8]TOTAL!K9</f>
        <v>165</v>
      </c>
      <c r="M8" s="6">
        <f>[8]TOTAL!L9</f>
        <v>446</v>
      </c>
      <c r="N8" s="6">
        <f>[8]TOTAL!M9</f>
        <v>611</v>
      </c>
      <c r="O8" s="6">
        <f>[8]TOTAL!N9</f>
        <v>303</v>
      </c>
      <c r="P8" s="6">
        <f>[8]TOTAL!O9</f>
        <v>125</v>
      </c>
      <c r="Q8" s="6">
        <f>[8]TOTAL!P9</f>
        <v>246</v>
      </c>
      <c r="R8" s="6">
        <f>[8]TOTAL!Q9</f>
        <v>36</v>
      </c>
      <c r="S8" s="6">
        <f>[8]TOTAL!R9</f>
        <v>38</v>
      </c>
      <c r="T8" s="6">
        <f>[8]TOTAL!S9</f>
        <v>57</v>
      </c>
      <c r="U8" s="6">
        <f>[8]TOTAL!T9</f>
        <v>367</v>
      </c>
      <c r="V8" s="6">
        <f>[8]TOTAL!U9</f>
        <v>394</v>
      </c>
      <c r="W8" s="6">
        <f>[8]TOTAL!V9</f>
        <v>1463</v>
      </c>
    </row>
    <row r="9" spans="1:23" x14ac:dyDescent="0.25">
      <c r="A9" s="8" t="s">
        <v>26</v>
      </c>
      <c r="B9" s="6">
        <f>[2]TOTALES!A9</f>
        <v>1477</v>
      </c>
      <c r="C9" s="6">
        <f>[2]TOTALES!B9</f>
        <v>356</v>
      </c>
      <c r="D9" s="6">
        <f>[2]TOTALES!C9</f>
        <v>699</v>
      </c>
      <c r="E9" s="7">
        <f t="shared" si="0"/>
        <v>0.50929899856938488</v>
      </c>
      <c r="F9" s="6">
        <f>[2]TOTALES!E9</f>
        <v>159</v>
      </c>
      <c r="G9" s="6">
        <f>[2]TOTALES!F9</f>
        <v>461</v>
      </c>
      <c r="H9" s="7">
        <f t="shared" si="1"/>
        <v>0.34490238611713664</v>
      </c>
      <c r="I9" s="6">
        <f>[2]TOTALES!H9</f>
        <v>288</v>
      </c>
      <c r="J9" s="6">
        <f>[2]TOTALES!I9</f>
        <v>375</v>
      </c>
      <c r="K9" s="7">
        <f t="shared" si="2"/>
        <v>0.76800000000000002</v>
      </c>
      <c r="L9" s="6">
        <f>[2]TOTALES!K9</f>
        <v>162</v>
      </c>
      <c r="M9" s="6">
        <f>[2]TOTALES!L9</f>
        <v>365</v>
      </c>
      <c r="N9" s="6">
        <f>[2]TOTALES!M9</f>
        <v>527</v>
      </c>
      <c r="O9" s="6">
        <f>[2]TOTALES!N9</f>
        <v>264</v>
      </c>
      <c r="P9" s="6">
        <f>[2]TOTALES!O9</f>
        <v>110</v>
      </c>
      <c r="Q9" s="6">
        <f>[2]TOTALES!P9</f>
        <v>259</v>
      </c>
      <c r="R9" s="6">
        <f>[2]TOTALES!Q9</f>
        <v>35</v>
      </c>
      <c r="S9" s="6">
        <f>[2]TOTALES!R9</f>
        <v>40</v>
      </c>
      <c r="T9" s="6">
        <f>[2]TOTALES!S9</f>
        <v>30</v>
      </c>
      <c r="U9" s="6">
        <f>[2]TOTALES!T9</f>
        <v>383</v>
      </c>
      <c r="V9" s="6">
        <f>[2]TOTALES!U9</f>
        <v>407</v>
      </c>
      <c r="W9" s="6">
        <f>[2]TOTALES!V9</f>
        <v>1446</v>
      </c>
    </row>
    <row r="10" spans="1:23" x14ac:dyDescent="0.25">
      <c r="A10" s="9" t="s">
        <v>27</v>
      </c>
      <c r="B10" s="6">
        <f>[7]TOTALES!A9</f>
        <v>1542</v>
      </c>
      <c r="C10" s="6">
        <f>[7]TOTALES!B9</f>
        <v>407</v>
      </c>
      <c r="D10" s="6">
        <f>[7]TOTALES!C9</f>
        <v>772</v>
      </c>
      <c r="E10" s="7">
        <f t="shared" si="0"/>
        <v>0.52720207253886009</v>
      </c>
      <c r="F10" s="6">
        <f>[7]TOTALES!E9</f>
        <v>161</v>
      </c>
      <c r="G10" s="6">
        <f>[7]TOTALES!F9</f>
        <v>458</v>
      </c>
      <c r="H10" s="7">
        <f t="shared" si="1"/>
        <v>0.35152838427947597</v>
      </c>
      <c r="I10" s="6">
        <f>[7]TOTALES!H9</f>
        <v>245</v>
      </c>
      <c r="J10" s="6">
        <f>[7]TOTALES!I9</f>
        <v>343</v>
      </c>
      <c r="K10" s="7">
        <f t="shared" si="2"/>
        <v>0.7142857142857143</v>
      </c>
      <c r="L10" s="6">
        <f>[7]TOTALES!K9</f>
        <v>181</v>
      </c>
      <c r="M10" s="6">
        <f>[7]TOTALES!L9</f>
        <v>438</v>
      </c>
      <c r="N10" s="6">
        <f>[7]TOTALES!M9</f>
        <v>619</v>
      </c>
      <c r="O10" s="6">
        <f>[7]TOTALES!N9</f>
        <v>259</v>
      </c>
      <c r="P10" s="6">
        <f>[7]TOTALES!O9</f>
        <v>126</v>
      </c>
      <c r="Q10" s="6">
        <f>[7]TOTALES!P9</f>
        <v>227</v>
      </c>
      <c r="R10" s="6">
        <f>[7]TOTALES!Q9</f>
        <v>45</v>
      </c>
      <c r="S10" s="6">
        <f>[7]TOTALES!R9</f>
        <v>21</v>
      </c>
      <c r="T10" s="6">
        <f>[7]TOTALES!S9</f>
        <v>39</v>
      </c>
      <c r="U10" s="6">
        <f>[7]TOTALES!T9</f>
        <v>342</v>
      </c>
      <c r="V10" s="6">
        <f>[7]TOTALES!U9</f>
        <v>398</v>
      </c>
      <c r="W10" s="6">
        <f>[7]TOTALES!V9</f>
        <v>1660</v>
      </c>
    </row>
    <row r="11" spans="1:23" x14ac:dyDescent="0.25">
      <c r="A11" s="19" t="s">
        <v>28</v>
      </c>
      <c r="B11" s="6">
        <f>[14]TOTAL!A9</f>
        <v>1818</v>
      </c>
      <c r="C11" s="6">
        <f>[14]TOTAL!B9</f>
        <v>495</v>
      </c>
      <c r="D11" s="6">
        <f>[14]TOTAL!C9</f>
        <v>874</v>
      </c>
      <c r="E11" s="7">
        <f t="shared" si="0"/>
        <v>0.56636155606407323</v>
      </c>
      <c r="F11" s="6">
        <f>[14]TOTAL!E9</f>
        <v>192</v>
      </c>
      <c r="G11" s="6">
        <f>[14]TOTAL!F9</f>
        <v>492</v>
      </c>
      <c r="H11" s="7">
        <f t="shared" si="1"/>
        <v>0.3902439024390244</v>
      </c>
      <c r="I11" s="6">
        <f>[14]TOTAL!H9</f>
        <v>254</v>
      </c>
      <c r="J11" s="6">
        <f>[14]TOTAL!I9</f>
        <v>346</v>
      </c>
      <c r="K11" s="7">
        <f t="shared" si="2"/>
        <v>0.73410404624277459</v>
      </c>
      <c r="L11" s="6">
        <f>[14]TOTAL!K9</f>
        <v>179</v>
      </c>
      <c r="M11" s="6">
        <f>[14]TOTAL!L9</f>
        <v>538</v>
      </c>
      <c r="N11" s="6">
        <f>[14]TOTAL!M9</f>
        <v>717</v>
      </c>
      <c r="O11" s="6">
        <f>[14]TOTAL!N9</f>
        <v>322</v>
      </c>
      <c r="P11" s="6">
        <f>[14]TOTAL!O9</f>
        <v>140</v>
      </c>
      <c r="Q11" s="6">
        <f>[14]TOTAL!P9</f>
        <v>253</v>
      </c>
      <c r="R11" s="6">
        <f>[14]TOTAL!Q9</f>
        <v>30</v>
      </c>
      <c r="S11" s="6">
        <f>[14]TOTAL!R9</f>
        <v>29</v>
      </c>
      <c r="T11" s="6">
        <f>[14]TOTAL!S9</f>
        <v>44</v>
      </c>
      <c r="U11" s="6">
        <f>[14]TOTAL!T9</f>
        <v>420</v>
      </c>
      <c r="V11" s="6">
        <f>[14]TOTAL!U9</f>
        <v>393</v>
      </c>
      <c r="W11" s="6">
        <f>[14]TOTAL!V9</f>
        <v>1975</v>
      </c>
    </row>
    <row r="12" spans="1:23" x14ac:dyDescent="0.25">
      <c r="A12" s="18" t="s">
        <v>29</v>
      </c>
      <c r="B12" s="6">
        <f>[13]TOTALES!A9</f>
        <v>1501</v>
      </c>
      <c r="C12" s="6">
        <f>[13]TOTALES!B9</f>
        <v>397</v>
      </c>
      <c r="D12" s="6">
        <f>[13]TOTALES!C9</f>
        <v>720</v>
      </c>
      <c r="E12" s="7">
        <f t="shared" si="0"/>
        <v>0.55138888888888893</v>
      </c>
      <c r="F12" s="6">
        <f>[13]TOTALES!E9</f>
        <v>137</v>
      </c>
      <c r="G12" s="6">
        <f>[13]TOTALES!F9</f>
        <v>468</v>
      </c>
      <c r="H12" s="7">
        <f t="shared" si="1"/>
        <v>0.29273504273504275</v>
      </c>
      <c r="I12" s="6">
        <f>[13]TOTALES!H9</f>
        <v>296</v>
      </c>
      <c r="J12" s="6">
        <f>[13]TOTALES!I9</f>
        <v>389</v>
      </c>
      <c r="K12" s="7">
        <f t="shared" si="2"/>
        <v>0.76092544987146526</v>
      </c>
      <c r="L12" s="6">
        <f>[13]TOTALES!K9</f>
        <v>169</v>
      </c>
      <c r="M12" s="6">
        <f>[13]TOTALES!L9</f>
        <v>430</v>
      </c>
      <c r="N12" s="6">
        <f>[13]TOTALES!M9</f>
        <v>599</v>
      </c>
      <c r="O12" s="6">
        <f>[13]TOTALES!N9</f>
        <v>248</v>
      </c>
      <c r="P12" s="6">
        <f>[13]TOTALES!O9</f>
        <v>153</v>
      </c>
      <c r="Q12" s="6">
        <f>[13]TOTALES!P9</f>
        <v>245</v>
      </c>
      <c r="R12" s="6">
        <f>[13]TOTALES!Q9</f>
        <v>36</v>
      </c>
      <c r="S12" s="6">
        <f>[13]TOTALES!R9</f>
        <v>32</v>
      </c>
      <c r="T12" s="6">
        <f>[13]TOTALES!S9</f>
        <v>40</v>
      </c>
      <c r="U12" s="6">
        <f>[13]TOTALES!T9</f>
        <v>385</v>
      </c>
      <c r="V12" s="6">
        <f>[13]TOTALES!U9</f>
        <v>400</v>
      </c>
      <c r="W12" s="6">
        <f>[13]TOTALES!V9</f>
        <v>1560</v>
      </c>
    </row>
    <row r="13" spans="1:23" x14ac:dyDescent="0.25">
      <c r="A13" s="8" t="s">
        <v>30</v>
      </c>
      <c r="B13" s="6">
        <f>[17]TOTAL!A9</f>
        <v>1471</v>
      </c>
      <c r="C13" s="6">
        <f>[17]TOTAL!B9</f>
        <v>361</v>
      </c>
      <c r="D13" s="6">
        <f>[17]TOTAL!C9</f>
        <v>744</v>
      </c>
      <c r="E13" s="7">
        <f t="shared" si="0"/>
        <v>0.48521505376344087</v>
      </c>
      <c r="F13" s="6">
        <f>[17]TOTAL!E9</f>
        <v>156</v>
      </c>
      <c r="G13" s="6">
        <f>[17]TOTAL!F9</f>
        <v>472</v>
      </c>
      <c r="H13" s="7">
        <f t="shared" si="1"/>
        <v>0.33050847457627119</v>
      </c>
      <c r="I13" s="6">
        <f>[17]TOTAL!H9</f>
        <v>281</v>
      </c>
      <c r="J13" s="6">
        <f>[17]TOTAL!I9</f>
        <v>382</v>
      </c>
      <c r="K13" s="7">
        <f t="shared" si="2"/>
        <v>0.73560209424083767</v>
      </c>
      <c r="L13" s="6">
        <f>[17]TOTAL!K9</f>
        <v>138</v>
      </c>
      <c r="M13" s="6">
        <f>[17]TOTAL!L9</f>
        <v>479</v>
      </c>
      <c r="N13" s="6">
        <f>[17]TOTAL!M9</f>
        <v>617</v>
      </c>
      <c r="O13" s="6">
        <f>[17]TOTAL!N9</f>
        <v>235</v>
      </c>
      <c r="P13" s="6">
        <f>[17]TOTAL!O9</f>
        <v>130</v>
      </c>
      <c r="Q13" s="6">
        <f>[17]TOTAL!P9</f>
        <v>246</v>
      </c>
      <c r="R13" s="6">
        <f>[17]TOTAL!Q9</f>
        <v>36</v>
      </c>
      <c r="S13" s="6">
        <f>[17]TOTAL!R9</f>
        <v>28</v>
      </c>
      <c r="T13" s="6">
        <f>[17]TOTAL!S9</f>
        <v>36</v>
      </c>
      <c r="U13" s="6">
        <f>[17]TOTAL!T9</f>
        <v>395</v>
      </c>
      <c r="V13" s="6">
        <f>[17]TOTAL!U9</f>
        <v>406</v>
      </c>
      <c r="W13" s="6">
        <f>[17]TOTAL!V9</f>
        <v>1454</v>
      </c>
    </row>
    <row r="14" spans="1:23" x14ac:dyDescent="0.25">
      <c r="A14" s="9" t="s">
        <v>31</v>
      </c>
      <c r="B14" s="6">
        <f>[3]TOTAL!A9</f>
        <v>1479</v>
      </c>
      <c r="C14" s="6">
        <f>[3]TOTAL!B9</f>
        <v>354</v>
      </c>
      <c r="D14" s="6">
        <f>[3]TOTAL!C9</f>
        <v>710</v>
      </c>
      <c r="E14" s="7">
        <f t="shared" si="0"/>
        <v>0.49859154929577465</v>
      </c>
      <c r="F14" s="6">
        <f>[3]TOTAL!E9</f>
        <v>194</v>
      </c>
      <c r="G14" s="6">
        <f>[3]TOTAL!F9</f>
        <v>582</v>
      </c>
      <c r="H14" s="7">
        <f t="shared" si="1"/>
        <v>0.33333333333333331</v>
      </c>
      <c r="I14" s="6">
        <f>[3]TOTAL!H9</f>
        <v>189</v>
      </c>
      <c r="J14" s="6">
        <f>[3]TOTAL!I9</f>
        <v>260</v>
      </c>
      <c r="K14" s="7">
        <f t="shared" si="2"/>
        <v>0.72692307692307689</v>
      </c>
      <c r="L14" s="6">
        <f>[3]TOTAL!K9</f>
        <v>184</v>
      </c>
      <c r="M14" s="6">
        <f>[3]TOTAL!L9</f>
        <v>420</v>
      </c>
      <c r="N14" s="6">
        <f>[3]TOTAL!M9</f>
        <v>604</v>
      </c>
      <c r="O14" s="6">
        <f>[3]TOTAL!N9</f>
        <v>259</v>
      </c>
      <c r="P14" s="6">
        <f>[3]TOTAL!O9</f>
        <v>129</v>
      </c>
      <c r="Q14" s="6">
        <f>[3]TOTAL!P9</f>
        <v>208</v>
      </c>
      <c r="R14" s="6">
        <f>[3]TOTAL!Q9</f>
        <v>22</v>
      </c>
      <c r="S14" s="6">
        <f>[3]TOTAL!R9</f>
        <v>50</v>
      </c>
      <c r="T14" s="6">
        <f>[3]TOTAL!S9</f>
        <v>29</v>
      </c>
      <c r="U14" s="6">
        <f>[3]TOTAL!T9</f>
        <v>391</v>
      </c>
      <c r="V14" s="6">
        <f>[3]TOTAL!U9</f>
        <v>333</v>
      </c>
      <c r="W14" s="6">
        <f>[3]TOTAL!V9</f>
        <v>1414</v>
      </c>
    </row>
    <row r="15" spans="1:23" x14ac:dyDescent="0.25">
      <c r="A15" s="21" t="s">
        <v>32</v>
      </c>
      <c r="B15" s="6">
        <f>[16]TOTAL!A9</f>
        <v>1499</v>
      </c>
      <c r="C15" s="6">
        <f>[16]TOTAL!B9</f>
        <v>479</v>
      </c>
      <c r="D15" s="6">
        <f>[16]TOTAL!C9</f>
        <v>817</v>
      </c>
      <c r="E15" s="7">
        <f t="shared" si="0"/>
        <v>0.5862913096695227</v>
      </c>
      <c r="F15" s="6">
        <f>[16]TOTAL!E9</f>
        <v>209</v>
      </c>
      <c r="G15" s="6">
        <f>[16]TOTAL!F9</f>
        <v>459</v>
      </c>
      <c r="H15" s="7">
        <f t="shared" si="1"/>
        <v>0.45533769063180829</v>
      </c>
      <c r="I15" s="6">
        <f>[16]TOTAL!H9</f>
        <v>289</v>
      </c>
      <c r="J15" s="6">
        <f>[16]TOTAL!I9</f>
        <v>380</v>
      </c>
      <c r="K15" s="7">
        <f t="shared" si="2"/>
        <v>0.76052631578947372</v>
      </c>
      <c r="L15" s="6">
        <f>[16]TOTAL!K9</f>
        <v>235</v>
      </c>
      <c r="M15" s="6">
        <f>[16]TOTAL!L9</f>
        <v>517</v>
      </c>
      <c r="N15" s="6">
        <f>[16]TOTAL!M9</f>
        <v>676</v>
      </c>
      <c r="O15" s="6">
        <f>[16]TOTAL!N9</f>
        <v>337</v>
      </c>
      <c r="P15" s="6">
        <f>[16]TOTAL!O9</f>
        <v>197</v>
      </c>
      <c r="Q15" s="6">
        <f>[16]TOTAL!P9</f>
        <v>308</v>
      </c>
      <c r="R15" s="6">
        <f>[16]TOTAL!Q9</f>
        <v>114</v>
      </c>
      <c r="S15" s="6">
        <f>[16]TOTAL!R9</f>
        <v>96</v>
      </c>
      <c r="T15" s="6">
        <f>[16]TOTAL!S9</f>
        <v>123</v>
      </c>
      <c r="U15" s="6">
        <f>[16]TOTAL!T9</f>
        <v>440</v>
      </c>
      <c r="V15" s="6">
        <f>[16]TOTAL!U9</f>
        <v>418</v>
      </c>
      <c r="W15" s="6">
        <f>[16]TOTAL!V9</f>
        <v>1587</v>
      </c>
    </row>
    <row r="16" spans="1:23" x14ac:dyDescent="0.25">
      <c r="A16" s="10" t="s">
        <v>33</v>
      </c>
      <c r="B16" s="6">
        <f>[4]TOTAL!A9</f>
        <v>1505</v>
      </c>
      <c r="C16" s="6">
        <f>[4]TOTAL!B9</f>
        <v>387</v>
      </c>
      <c r="D16" s="6">
        <f>[4]TOTAL!C9</f>
        <v>772</v>
      </c>
      <c r="E16" s="7">
        <f t="shared" si="0"/>
        <v>0.50129533678756477</v>
      </c>
      <c r="F16" s="6">
        <f>[4]TOTAL!E9</f>
        <v>177</v>
      </c>
      <c r="G16" s="6">
        <f>[4]TOTAL!F9</f>
        <v>517</v>
      </c>
      <c r="H16" s="7">
        <f t="shared" si="1"/>
        <v>0.34235976789168276</v>
      </c>
      <c r="I16" s="6">
        <f>[4]TOTAL!H9</f>
        <v>199</v>
      </c>
      <c r="J16" s="6">
        <f>[4]TOTAL!I9</f>
        <v>271</v>
      </c>
      <c r="K16" s="7">
        <f t="shared" si="2"/>
        <v>0.73431734317343178</v>
      </c>
      <c r="L16" s="6">
        <f>[4]TOTAL!K9</f>
        <v>181</v>
      </c>
      <c r="M16" s="6">
        <f>[4]TOTAL!L9</f>
        <v>474</v>
      </c>
      <c r="N16" s="6">
        <f>[4]TOTAL!M9</f>
        <v>655</v>
      </c>
      <c r="O16" s="6">
        <f>[4]TOTAL!N9</f>
        <v>279</v>
      </c>
      <c r="P16" s="6">
        <f>[4]TOTAL!O9</f>
        <v>122</v>
      </c>
      <c r="Q16" s="6">
        <f>[4]TOTAL!P9</f>
        <v>254</v>
      </c>
      <c r="R16" s="6">
        <f>[4]TOTAL!Q9</f>
        <v>41</v>
      </c>
      <c r="S16" s="6">
        <f>[4]TOTAL!R9</f>
        <v>31</v>
      </c>
      <c r="T16" s="6">
        <f>[4]TOTAL!S9</f>
        <v>30</v>
      </c>
      <c r="U16" s="6">
        <f>[4]TOTAL!T9</f>
        <v>422</v>
      </c>
      <c r="V16" s="6">
        <f>[4]TOTAL!U9</f>
        <v>327</v>
      </c>
      <c r="W16" s="6">
        <f>[4]TOTAL!V9</f>
        <v>1456</v>
      </c>
    </row>
    <row r="17" spans="1:23" x14ac:dyDescent="0.25">
      <c r="A17" s="5" t="s">
        <v>34</v>
      </c>
      <c r="B17" s="6">
        <f>[1]TOTAL!A9</f>
        <v>1414</v>
      </c>
      <c r="C17" s="6">
        <f>[1]TOTAL!B9</f>
        <v>401</v>
      </c>
      <c r="D17" s="6">
        <f>[1]TOTAL!C9</f>
        <v>808</v>
      </c>
      <c r="E17" s="7">
        <f t="shared" si="0"/>
        <v>0.49628712871287128</v>
      </c>
      <c r="F17" s="6">
        <f>[1]TOTAL!E9</f>
        <v>127</v>
      </c>
      <c r="G17" s="6">
        <f>[1]TOTAL!F9</f>
        <v>380</v>
      </c>
      <c r="H17" s="7">
        <f t="shared" si="1"/>
        <v>0.33421052631578946</v>
      </c>
      <c r="I17" s="6">
        <f>[1]TOTAL!H9</f>
        <v>231</v>
      </c>
      <c r="J17" s="6">
        <f>[1]TOTAL!I9</f>
        <v>322</v>
      </c>
      <c r="K17" s="7">
        <f t="shared" si="2"/>
        <v>0.71739130434782605</v>
      </c>
      <c r="L17" s="6">
        <f>[1]TOTAL!K9</f>
        <v>188</v>
      </c>
      <c r="M17" s="6">
        <f>[1]TOTAL!L9</f>
        <v>409</v>
      </c>
      <c r="N17" s="6">
        <f>[1]TOTAL!M9</f>
        <v>597</v>
      </c>
      <c r="O17" s="6">
        <f>[1]TOTAL!N9</f>
        <v>249</v>
      </c>
      <c r="P17" s="6">
        <f>[1]TOTAL!O9</f>
        <v>128</v>
      </c>
      <c r="Q17" s="6">
        <f>[1]TOTAL!P9</f>
        <v>223</v>
      </c>
      <c r="R17" s="6">
        <f>[1]TOTAL!Q9</f>
        <v>30</v>
      </c>
      <c r="S17" s="6">
        <f>[1]TOTAL!R9</f>
        <v>44</v>
      </c>
      <c r="T17" s="6">
        <f>[1]TOTAL!S9</f>
        <v>44</v>
      </c>
      <c r="U17" s="6">
        <f>[1]TOTAL!T9</f>
        <v>382</v>
      </c>
      <c r="V17" s="6">
        <f>[1]TOTAL!U9</f>
        <v>352</v>
      </c>
      <c r="W17" s="6">
        <f>[1]TOTAL!V9</f>
        <v>1417</v>
      </c>
    </row>
    <row r="18" spans="1:23" x14ac:dyDescent="0.25">
      <c r="A18" s="31" t="s">
        <v>35</v>
      </c>
      <c r="B18" s="6">
        <f>[18]TOTAL!A9</f>
        <v>1529</v>
      </c>
      <c r="C18" s="6">
        <f>[18]TOTAL!B9</f>
        <v>368</v>
      </c>
      <c r="D18" s="6">
        <f>[18]TOTAL!C9</f>
        <v>723</v>
      </c>
      <c r="E18" s="7">
        <f t="shared" si="0"/>
        <v>0.50899031811894879</v>
      </c>
      <c r="F18" s="6">
        <f>[18]TOTAL!E9</f>
        <v>174</v>
      </c>
      <c r="G18" s="6">
        <f>[18]TOTAL!F9</f>
        <v>472</v>
      </c>
      <c r="H18" s="7">
        <f t="shared" si="1"/>
        <v>0.36864406779661019</v>
      </c>
      <c r="I18" s="6">
        <f>[18]TOTAL!H9</f>
        <v>268</v>
      </c>
      <c r="J18" s="6">
        <f>[18]TOTAL!I9</f>
        <v>362</v>
      </c>
      <c r="K18" s="7">
        <f t="shared" si="2"/>
        <v>0.74033149171270718</v>
      </c>
      <c r="L18" s="6">
        <f>[18]TOTAL!K9</f>
        <v>166</v>
      </c>
      <c r="M18" s="6">
        <f>[18]TOTAL!L9</f>
        <v>493</v>
      </c>
      <c r="N18" s="6">
        <f>[18]TOTAL!M9</f>
        <v>659</v>
      </c>
      <c r="O18" s="6">
        <f>[18]TOTAL!N9</f>
        <v>302</v>
      </c>
      <c r="P18" s="6">
        <f>[18]TOTAL!O9</f>
        <v>139</v>
      </c>
      <c r="Q18" s="6">
        <f>[18]TOTAL!P9</f>
        <v>286</v>
      </c>
      <c r="R18" s="6">
        <f>[18]TOTAL!Q9</f>
        <v>32</v>
      </c>
      <c r="S18" s="6">
        <f>[18]TOTAL!R9</f>
        <v>50</v>
      </c>
      <c r="T18" s="6">
        <f>[18]TOTAL!S9</f>
        <v>44</v>
      </c>
      <c r="U18" s="6">
        <f>[18]TOTAL!T9</f>
        <v>368</v>
      </c>
      <c r="V18" s="6">
        <f>[18]TOTAL!U9</f>
        <v>383</v>
      </c>
      <c r="W18" s="6">
        <f>[18]TOTAL!V9</f>
        <v>1644</v>
      </c>
    </row>
    <row r="19" spans="1:23" x14ac:dyDescent="0.25">
      <c r="A19" s="17" t="s">
        <v>36</v>
      </c>
      <c r="B19" s="6">
        <f>[12]TOTAL!A9</f>
        <v>1589</v>
      </c>
      <c r="C19" s="6">
        <f>[12]TOTAL!B9</f>
        <v>473</v>
      </c>
      <c r="D19" s="6">
        <f>[12]TOTAL!C9</f>
        <v>833</v>
      </c>
      <c r="E19" s="7">
        <f t="shared" si="0"/>
        <v>0.56782713085234093</v>
      </c>
      <c r="F19" s="6">
        <f>[12]TOTAL!E9</f>
        <v>140</v>
      </c>
      <c r="G19" s="6">
        <f>[12]TOTAL!F9</f>
        <v>388</v>
      </c>
      <c r="H19" s="7">
        <f t="shared" si="1"/>
        <v>0.36082474226804123</v>
      </c>
      <c r="I19" s="6">
        <f>[12]TOTAL!H9</f>
        <v>300</v>
      </c>
      <c r="J19" s="6">
        <f>[12]TOTAL!I9</f>
        <v>385</v>
      </c>
      <c r="K19" s="7">
        <f t="shared" si="2"/>
        <v>0.77922077922077926</v>
      </c>
      <c r="L19" s="6">
        <f>[12]TOTAL!K9</f>
        <v>148</v>
      </c>
      <c r="M19" s="6">
        <f>[12]TOTAL!L9</f>
        <v>457</v>
      </c>
      <c r="N19" s="6">
        <f>[12]TOTAL!M9</f>
        <v>605</v>
      </c>
      <c r="O19" s="6">
        <f>[12]TOTAL!N9</f>
        <v>264</v>
      </c>
      <c r="P19" s="6">
        <f>[12]TOTAL!O9</f>
        <v>107</v>
      </c>
      <c r="Q19" s="6">
        <f>[12]TOTAL!P9</f>
        <v>249</v>
      </c>
      <c r="R19" s="6">
        <f>[12]TOTAL!Q9</f>
        <v>31</v>
      </c>
      <c r="S19" s="6">
        <f>[12]TOTAL!R9</f>
        <v>30</v>
      </c>
      <c r="T19" s="6">
        <f>[12]TOTAL!S9</f>
        <v>60</v>
      </c>
      <c r="U19" s="6">
        <f>[12]TOTAL!T9</f>
        <v>383</v>
      </c>
      <c r="V19" s="6">
        <f>[12]TOTAL!U9</f>
        <v>420</v>
      </c>
      <c r="W19" s="6">
        <f>[12]TOTAL!V9</f>
        <v>1768</v>
      </c>
    </row>
    <row r="20" spans="1:23" ht="15.75" thickBot="1" x14ac:dyDescent="0.3">
      <c r="A20" s="32" t="s">
        <v>37</v>
      </c>
      <c r="B20" s="6">
        <f>[10]TOTAL!A9</f>
        <v>1674</v>
      </c>
      <c r="C20" s="6">
        <f>[10]TOTAL!B9</f>
        <v>429</v>
      </c>
      <c r="D20" s="6">
        <f>[10]TOTAL!C9</f>
        <v>802</v>
      </c>
      <c r="E20" s="7">
        <f t="shared" si="0"/>
        <v>0.53491271820448882</v>
      </c>
      <c r="F20" s="6">
        <f>[10]TOTAL!E9</f>
        <v>193</v>
      </c>
      <c r="G20" s="6">
        <f>[10]TOTAL!F9</f>
        <v>480</v>
      </c>
      <c r="H20" s="7">
        <f t="shared" si="1"/>
        <v>0.40208333333333335</v>
      </c>
      <c r="I20" s="6">
        <f>[10]TOTAL!H9</f>
        <v>237</v>
      </c>
      <c r="J20" s="6">
        <f>[10]TOTAL!I9</f>
        <v>335</v>
      </c>
      <c r="K20" s="7">
        <f t="shared" si="2"/>
        <v>0.70746268656716416</v>
      </c>
      <c r="L20" s="6">
        <f>[10]TOTAL!K9</f>
        <v>147</v>
      </c>
      <c r="M20" s="6">
        <f>[10]TOTAL!L9</f>
        <v>503</v>
      </c>
      <c r="N20" s="6">
        <f>[10]TOTAL!M9</f>
        <v>650</v>
      </c>
      <c r="O20" s="6">
        <f>[10]TOTAL!N9</f>
        <v>279</v>
      </c>
      <c r="P20" s="6">
        <f>[10]TOTAL!O9</f>
        <v>104</v>
      </c>
      <c r="Q20" s="6">
        <f>[10]TOTAL!P9</f>
        <v>234</v>
      </c>
      <c r="R20" s="6">
        <f>[10]TOTAL!Q9</f>
        <v>35</v>
      </c>
      <c r="S20" s="6">
        <f>[10]TOTAL!R9</f>
        <v>21</v>
      </c>
      <c r="T20" s="6">
        <f>[10]TOTAL!S9</f>
        <v>34</v>
      </c>
      <c r="U20" s="6">
        <f>[10]TOTAL!T9</f>
        <v>378</v>
      </c>
      <c r="V20" s="6">
        <f>[10]TOTAL!U9</f>
        <v>407</v>
      </c>
      <c r="W20" s="6">
        <f>[10]TOTAL!V9</f>
        <v>1779</v>
      </c>
    </row>
  </sheetData>
  <sheetProtection sheet="1" objects="1" scenarios="1"/>
  <mergeCells count="1">
    <mergeCell ref="D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BEB3-5F8D-4F24-8E5D-93FF22131EF6}">
  <dimension ref="A1:W20"/>
  <sheetViews>
    <sheetView workbookViewId="0">
      <selection activeCell="H12" sqref="H12"/>
    </sheetView>
  </sheetViews>
  <sheetFormatPr baseColWidth="10" defaultRowHeight="15" x14ac:dyDescent="0.25"/>
  <sheetData>
    <row r="1" spans="1:23" ht="19.5" thickBot="1" x14ac:dyDescent="0.35">
      <c r="A1" s="1"/>
      <c r="B1" s="1"/>
      <c r="C1" s="1"/>
      <c r="D1" s="59" t="s">
        <v>40</v>
      </c>
      <c r="E1" s="60"/>
      <c r="F1" s="60"/>
      <c r="G1" s="60"/>
      <c r="H1" s="60"/>
      <c r="I1" s="60"/>
      <c r="J1" s="60"/>
      <c r="K1" s="60"/>
      <c r="L1" s="60"/>
      <c r="M1" s="60"/>
      <c r="N1" s="61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3">
      <c r="A2" s="2" t="s">
        <v>19</v>
      </c>
      <c r="B2" s="3" t="s">
        <v>0</v>
      </c>
      <c r="C2" s="3" t="s">
        <v>1</v>
      </c>
      <c r="D2" s="3" t="s">
        <v>2</v>
      </c>
      <c r="E2" s="3" t="s">
        <v>41</v>
      </c>
      <c r="F2" s="3" t="s">
        <v>3</v>
      </c>
      <c r="G2" s="3" t="s">
        <v>4</v>
      </c>
      <c r="H2" s="3" t="s">
        <v>42</v>
      </c>
      <c r="I2" s="3" t="s">
        <v>5</v>
      </c>
      <c r="J2" s="3" t="s">
        <v>6</v>
      </c>
      <c r="K2" s="3" t="s">
        <v>43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11</v>
      </c>
      <c r="Q2" s="3" t="s">
        <v>12</v>
      </c>
      <c r="R2" s="3" t="s">
        <v>13</v>
      </c>
      <c r="S2" s="3" t="s">
        <v>14</v>
      </c>
      <c r="T2" s="3" t="s">
        <v>15</v>
      </c>
      <c r="U2" s="3" t="s">
        <v>16</v>
      </c>
      <c r="V2" s="3" t="s">
        <v>17</v>
      </c>
      <c r="W2" s="4" t="s">
        <v>18</v>
      </c>
    </row>
    <row r="3" spans="1:23" x14ac:dyDescent="0.25">
      <c r="A3" s="33" t="s">
        <v>24</v>
      </c>
      <c r="B3" s="34">
        <f>[5]MEDIA!A9</f>
        <v>77.38095238095238</v>
      </c>
      <c r="C3" s="34">
        <f>[5]MEDIA!B9</f>
        <v>22.142857142857142</v>
      </c>
      <c r="D3" s="34">
        <f>[5]MEDIA!C9</f>
        <v>43.142857142857146</v>
      </c>
      <c r="E3" s="35">
        <f>C3/D3</f>
        <v>0.51324503311258274</v>
      </c>
      <c r="F3" s="34">
        <f>[5]MEDIA!E9</f>
        <v>7.0476190476190474</v>
      </c>
      <c r="G3" s="34">
        <f>[5]MEDIA!F9</f>
        <v>22.285714285714285</v>
      </c>
      <c r="H3" s="35">
        <f>F3/G3</f>
        <v>0.31623931623931623</v>
      </c>
      <c r="I3" s="34">
        <f>[5]MEDIA!H9</f>
        <v>11.952380952380953</v>
      </c>
      <c r="J3" s="34">
        <f>[5]MEDIA!I9</f>
        <v>16.761904761904763</v>
      </c>
      <c r="K3" s="35">
        <f>I3/J3</f>
        <v>0.71306818181818177</v>
      </c>
      <c r="L3" s="34">
        <f>[5]MEDIA!K9</f>
        <v>9.6190476190476186</v>
      </c>
      <c r="M3" s="34">
        <f>[5]MEDIA!L9</f>
        <v>21.047619047619047</v>
      </c>
      <c r="N3" s="34">
        <f>[5]MEDIA!M9</f>
        <v>30.666666666666668</v>
      </c>
      <c r="O3" s="34">
        <f>[5]MEDIA!N9</f>
        <v>12.238095238095237</v>
      </c>
      <c r="P3" s="34">
        <f>[5]MEDIA!O9</f>
        <v>6.4285714285714288</v>
      </c>
      <c r="Q3" s="34">
        <f>[5]MEDIA!P9</f>
        <v>12.333333333333334</v>
      </c>
      <c r="R3" s="34">
        <f>[5]MEDIA!Q9</f>
        <v>1.3809523809523809</v>
      </c>
      <c r="S3" s="34">
        <f>[5]MEDIA!R9</f>
        <v>2.5238095238095237</v>
      </c>
      <c r="T3" s="34">
        <f>[5]MEDIA!S9</f>
        <v>1.9047619047619047</v>
      </c>
      <c r="U3" s="34">
        <f>[5]MEDIA!T9</f>
        <v>20.61904761904762</v>
      </c>
      <c r="V3" s="34">
        <f>[5]MEDIA!U9</f>
        <v>19.61904761904762</v>
      </c>
      <c r="W3" s="34">
        <f>[5]MEDIA!V9</f>
        <v>73.714285714285708</v>
      </c>
    </row>
    <row r="4" spans="1:23" x14ac:dyDescent="0.25">
      <c r="A4" s="36" t="s">
        <v>22</v>
      </c>
      <c r="B4" s="37">
        <f>[15]MEDIA!A9</f>
        <v>76.952380952380949</v>
      </c>
      <c r="C4" s="37">
        <f>[15]MEDIA!B9</f>
        <v>17.857142857142858</v>
      </c>
      <c r="D4" s="37">
        <f>[15]MEDIA!C9</f>
        <v>36.19047619047619</v>
      </c>
      <c r="E4" s="38">
        <f t="shared" ref="E4:E20" si="0">C4/D4</f>
        <v>0.49342105263157898</v>
      </c>
      <c r="F4" s="37">
        <f>[15]MEDIA!E9</f>
        <v>8.1428571428571423</v>
      </c>
      <c r="G4" s="37">
        <f>[15]MEDIA!F9</f>
        <v>24.904761904761905</v>
      </c>
      <c r="H4" s="38">
        <f t="shared" ref="H4:H20" si="1">F4/G4</f>
        <v>0.32695984703632885</v>
      </c>
      <c r="I4" s="37">
        <f>[15]MEDIA!H9</f>
        <v>16.80952380952381</v>
      </c>
      <c r="J4" s="37">
        <f>[15]MEDIA!I9</f>
        <v>22.857142857142858</v>
      </c>
      <c r="K4" s="38">
        <f t="shared" ref="K4:K20" si="2">I4/J4</f>
        <v>0.73541666666666672</v>
      </c>
      <c r="L4" s="37">
        <f>[15]MEDIA!K9</f>
        <v>10.047619047619047</v>
      </c>
      <c r="M4" s="37">
        <f>[15]MEDIA!L9</f>
        <v>24.476190476190474</v>
      </c>
      <c r="N4" s="37">
        <f>[15]MEDIA!M9</f>
        <v>34.523809523809526</v>
      </c>
      <c r="O4" s="37">
        <f>[15]MEDIA!N9</f>
        <v>11.761904761904763</v>
      </c>
      <c r="P4" s="37">
        <f>[15]MEDIA!O9</f>
        <v>6.4761904761904763</v>
      </c>
      <c r="Q4" s="37">
        <f>[15]MEDIA!P9</f>
        <v>13.571428571428571</v>
      </c>
      <c r="R4" s="37">
        <f>[15]MEDIA!Q9</f>
        <v>1.7142857142857142</v>
      </c>
      <c r="S4" s="37">
        <f>[15]MEDIA!R9</f>
        <v>2.3333333333333335</v>
      </c>
      <c r="T4" s="37">
        <f>[15]MEDIA!S9</f>
        <v>1.3333333333333333</v>
      </c>
      <c r="U4" s="37">
        <f>[15]MEDIA!T9</f>
        <v>22.333333333333332</v>
      </c>
      <c r="V4" s="37">
        <f>[15]MEDIA!U9</f>
        <v>22.38095238095238</v>
      </c>
      <c r="W4" s="37">
        <f>[15]MEDIA!V9</f>
        <v>76.761904761904759</v>
      </c>
    </row>
    <row r="5" spans="1:23" x14ac:dyDescent="0.25">
      <c r="A5" s="39" t="s">
        <v>21</v>
      </c>
      <c r="B5" s="40">
        <f>[11]MEDIA!A9</f>
        <v>82.142857142857139</v>
      </c>
      <c r="C5" s="40">
        <f>[11]MEDIA!B9</f>
        <v>20</v>
      </c>
      <c r="D5" s="40">
        <f>[11]MEDIA!C9</f>
        <v>35.666666666666664</v>
      </c>
      <c r="E5" s="41">
        <f t="shared" si="0"/>
        <v>0.56074766355140193</v>
      </c>
      <c r="F5" s="40">
        <f>[11]MEDIA!E9</f>
        <v>9.6666666666666661</v>
      </c>
      <c r="G5" s="40">
        <f>[11]MEDIA!F9</f>
        <v>28.857142857142858</v>
      </c>
      <c r="H5" s="41">
        <f t="shared" si="1"/>
        <v>0.33498349834983493</v>
      </c>
      <c r="I5" s="40">
        <f>[11]MEDIA!H9</f>
        <v>13.142857142857142</v>
      </c>
      <c r="J5" s="40">
        <f>[11]MEDIA!I9</f>
        <v>17.095238095238095</v>
      </c>
      <c r="K5" s="41">
        <f t="shared" si="2"/>
        <v>0.76880222841225621</v>
      </c>
      <c r="L5" s="40">
        <f>[11]MEDIA!K9</f>
        <v>8.2380952380952372</v>
      </c>
      <c r="M5" s="40">
        <f>[11]MEDIA!L9</f>
        <v>20.857142857142858</v>
      </c>
      <c r="N5" s="40">
        <f>[11]MEDIA!M9</f>
        <v>29.095238095238095</v>
      </c>
      <c r="O5" s="40">
        <f>[11]MEDIA!N9</f>
        <v>13.619047619047619</v>
      </c>
      <c r="P5" s="40">
        <f>[11]MEDIA!O9</f>
        <v>6.2857142857142856</v>
      </c>
      <c r="Q5" s="40">
        <f>[11]MEDIA!P9</f>
        <v>10.571428571428571</v>
      </c>
      <c r="R5" s="40">
        <f>[11]MEDIA!Q9</f>
        <v>1.0476190476190477</v>
      </c>
      <c r="S5" s="40">
        <f>[11]MEDIA!R9</f>
        <v>1.1904761904761905</v>
      </c>
      <c r="T5" s="40">
        <f>[11]MEDIA!S9</f>
        <v>1.6666666666666667</v>
      </c>
      <c r="U5" s="40">
        <f>[11]MEDIA!T9</f>
        <v>21.761904761904763</v>
      </c>
      <c r="V5" s="40">
        <f>[11]MEDIA!U9</f>
        <v>18.857142857142858</v>
      </c>
      <c r="W5" s="40">
        <f>[11]MEDIA!V9</f>
        <v>79.904761904761898</v>
      </c>
    </row>
    <row r="6" spans="1:23" x14ac:dyDescent="0.25">
      <c r="A6" s="42" t="s">
        <v>20</v>
      </c>
      <c r="B6" s="37">
        <f>[6]MEDIAS!A9</f>
        <v>78.047619047619051</v>
      </c>
      <c r="C6" s="37">
        <f>[6]MEDIAS!B9</f>
        <v>20.523809523809526</v>
      </c>
      <c r="D6" s="37">
        <f>[6]MEDIAS!C9</f>
        <v>42.80952380952381</v>
      </c>
      <c r="E6" s="38">
        <f t="shared" si="0"/>
        <v>0.47942157953281428</v>
      </c>
      <c r="F6" s="37">
        <f>[6]MEDIAS!E9</f>
        <v>7.8095238095238093</v>
      </c>
      <c r="G6" s="37">
        <f>[6]MEDIAS!F9</f>
        <v>22.142857142857142</v>
      </c>
      <c r="H6" s="38">
        <f t="shared" si="1"/>
        <v>0.35268817204301073</v>
      </c>
      <c r="I6" s="37">
        <f>[6]MEDIAS!H9</f>
        <v>13.571428571428571</v>
      </c>
      <c r="J6" s="37">
        <f>[6]MEDIAS!I9</f>
        <v>18.904761904761905</v>
      </c>
      <c r="K6" s="38">
        <f t="shared" si="2"/>
        <v>0.7178841309823677</v>
      </c>
      <c r="L6" s="37">
        <f>[6]MEDIAS!K9</f>
        <v>8.5714285714285712</v>
      </c>
      <c r="M6" s="37">
        <f>[6]MEDIAS!L9</f>
        <v>22.952380952380953</v>
      </c>
      <c r="N6" s="37">
        <f>[6]MEDIAS!M9</f>
        <v>31.523809523809526</v>
      </c>
      <c r="O6" s="37">
        <f>[6]MEDIAS!N9</f>
        <v>14.523809523809524</v>
      </c>
      <c r="P6" s="37">
        <f>[6]MEDIAS!O9</f>
        <v>7.1904761904761907</v>
      </c>
      <c r="Q6" s="37">
        <f>[6]MEDIAS!P9</f>
        <v>13.285714285714286</v>
      </c>
      <c r="R6" s="37">
        <f>[6]MEDIAS!Q9</f>
        <v>2.5714285714285716</v>
      </c>
      <c r="S6" s="37">
        <f>[6]MEDIAS!R9</f>
        <v>2.1428571428571428</v>
      </c>
      <c r="T6" s="37">
        <f>[6]MEDIAS!S9</f>
        <v>2.3809523809523809</v>
      </c>
      <c r="U6" s="37">
        <f>[6]MEDIAS!T9</f>
        <v>19.38095238095238</v>
      </c>
      <c r="V6" s="37">
        <f>[6]MEDIAS!U9</f>
        <v>19.952380952380953</v>
      </c>
      <c r="W6" s="37">
        <f>[6]MEDIAS!V9</f>
        <v>79.19047619047619</v>
      </c>
    </row>
    <row r="7" spans="1:23" x14ac:dyDescent="0.25">
      <c r="A7" s="43" t="s">
        <v>23</v>
      </c>
      <c r="B7" s="37">
        <f>[9]MEDIA!A9</f>
        <v>78.095238095238102</v>
      </c>
      <c r="C7" s="37">
        <f>[9]MEDIA!B9</f>
        <v>20.666666666666668</v>
      </c>
      <c r="D7" s="37">
        <f>[9]MEDIA!C9</f>
        <v>38.142857142857146</v>
      </c>
      <c r="E7" s="38">
        <f t="shared" si="0"/>
        <v>0.54182272159800249</v>
      </c>
      <c r="F7" s="37">
        <f>[9]MEDIA!E9</f>
        <v>8.2857142857142865</v>
      </c>
      <c r="G7" s="37">
        <f>[9]MEDIA!F9</f>
        <v>24.666666666666668</v>
      </c>
      <c r="H7" s="38">
        <f t="shared" si="1"/>
        <v>0.3359073359073359</v>
      </c>
      <c r="I7" s="37">
        <f>[9]MEDIA!H9</f>
        <v>11.904761904761905</v>
      </c>
      <c r="J7" s="37">
        <f>[9]MEDIA!I9</f>
        <v>16.857142857142858</v>
      </c>
      <c r="K7" s="38">
        <f t="shared" si="2"/>
        <v>0.70621468926553677</v>
      </c>
      <c r="L7" s="37">
        <f>[9]MEDIA!K9</f>
        <v>9.3809523809523814</v>
      </c>
      <c r="M7" s="37">
        <f>[9]MEDIA!L9</f>
        <v>23.904761904761905</v>
      </c>
      <c r="N7" s="37">
        <f>[9]MEDIA!M9</f>
        <v>33.285714285714285</v>
      </c>
      <c r="O7" s="37">
        <f>[9]MEDIA!N9</f>
        <v>14.285714285714286</v>
      </c>
      <c r="P7" s="37">
        <f>[9]MEDIA!O9</f>
        <v>6.1904761904761907</v>
      </c>
      <c r="Q7" s="37">
        <f>[9]MEDIA!P9</f>
        <v>12.380952380952381</v>
      </c>
      <c r="R7" s="37">
        <f>[9]MEDIA!Q9</f>
        <v>2.2857142857142856</v>
      </c>
      <c r="S7" s="37">
        <f>[9]MEDIA!R9</f>
        <v>1.5714285714285714</v>
      </c>
      <c r="T7" s="37">
        <f>[9]MEDIA!S9</f>
        <v>1.9523809523809523</v>
      </c>
      <c r="U7" s="37">
        <f>[9]MEDIA!T9</f>
        <v>19.523809523809526</v>
      </c>
      <c r="V7" s="37">
        <f>[9]MEDIA!U9</f>
        <v>18.476190476190474</v>
      </c>
      <c r="W7" s="37">
        <f>[9]MEDIA!V9</f>
        <v>81.904761904761898</v>
      </c>
    </row>
    <row r="8" spans="1:23" x14ac:dyDescent="0.25">
      <c r="A8" s="44" t="s">
        <v>25</v>
      </c>
      <c r="B8" s="37">
        <f>[8]MEDIA!A9</f>
        <v>70.3</v>
      </c>
      <c r="C8" s="37">
        <f>[8]MEDIA!B9</f>
        <v>19.95</v>
      </c>
      <c r="D8" s="37">
        <f>[8]MEDIA!C9</f>
        <v>40.35</v>
      </c>
      <c r="E8" s="38">
        <f t="shared" si="0"/>
        <v>0.49442379182156132</v>
      </c>
      <c r="F8" s="37">
        <f>[8]MEDIA!E9</f>
        <v>6.45</v>
      </c>
      <c r="G8" s="37">
        <f>[8]MEDIA!F9</f>
        <v>20.65</v>
      </c>
      <c r="H8" s="38">
        <f t="shared" si="1"/>
        <v>0.31234866828087171</v>
      </c>
      <c r="I8" s="37">
        <f>[8]MEDIA!H9</f>
        <v>11.05</v>
      </c>
      <c r="J8" s="37">
        <f>[8]MEDIA!I9</f>
        <v>16.399999999999999</v>
      </c>
      <c r="K8" s="38">
        <f t="shared" si="2"/>
        <v>0.6737804878048782</v>
      </c>
      <c r="L8" s="37">
        <f>[8]MEDIA!K9</f>
        <v>8.25</v>
      </c>
      <c r="M8" s="37">
        <f>[8]MEDIA!L9</f>
        <v>22.3</v>
      </c>
      <c r="N8" s="37">
        <f>[8]MEDIA!M9</f>
        <v>30.55</v>
      </c>
      <c r="O8" s="37">
        <f>[8]MEDIA!N9</f>
        <v>15.15</v>
      </c>
      <c r="P8" s="37">
        <f>[8]MEDIA!O9</f>
        <v>6.25</v>
      </c>
      <c r="Q8" s="37">
        <f>[8]MEDIA!P9</f>
        <v>12.3</v>
      </c>
      <c r="R8" s="37">
        <f>[8]MEDIA!Q9</f>
        <v>1.8</v>
      </c>
      <c r="S8" s="37">
        <f>[8]MEDIA!R9</f>
        <v>1.9</v>
      </c>
      <c r="T8" s="37">
        <f>[8]MEDIA!S9</f>
        <v>2.85</v>
      </c>
      <c r="U8" s="37">
        <f>[8]MEDIA!T9</f>
        <v>18.350000000000001</v>
      </c>
      <c r="V8" s="37">
        <f>[8]MEDIA!U9</f>
        <v>19.7</v>
      </c>
      <c r="W8" s="37">
        <f>[8]MEDIA!V9</f>
        <v>73.150000000000006</v>
      </c>
    </row>
    <row r="9" spans="1:23" x14ac:dyDescent="0.25">
      <c r="A9" s="45" t="s">
        <v>26</v>
      </c>
      <c r="B9" s="37">
        <f>[2]MEDIA!A9</f>
        <v>73.849999999999994</v>
      </c>
      <c r="C9" s="37">
        <f>[2]MEDIA!B9</f>
        <v>17.8</v>
      </c>
      <c r="D9" s="37">
        <f>[2]MEDIA!C9</f>
        <v>34.950000000000003</v>
      </c>
      <c r="E9" s="38">
        <f t="shared" si="0"/>
        <v>0.50929899856938476</v>
      </c>
      <c r="F9" s="37">
        <f>[2]MEDIA!E9</f>
        <v>7.95</v>
      </c>
      <c r="G9" s="37">
        <f>[2]MEDIA!F9</f>
        <v>23.05</v>
      </c>
      <c r="H9" s="38">
        <f t="shared" si="1"/>
        <v>0.34490238611713664</v>
      </c>
      <c r="I9" s="37">
        <f>[2]MEDIA!H9</f>
        <v>14.4</v>
      </c>
      <c r="J9" s="37">
        <f>[2]MEDIA!I9</f>
        <v>18.75</v>
      </c>
      <c r="K9" s="38">
        <f t="shared" si="2"/>
        <v>0.76800000000000002</v>
      </c>
      <c r="L9" s="37">
        <f>[2]MEDIA!K9</f>
        <v>8.1</v>
      </c>
      <c r="M9" s="37">
        <f>[2]MEDIA!L9</f>
        <v>18.25</v>
      </c>
      <c r="N9" s="37">
        <f>[2]MEDIA!M9</f>
        <v>26.35</v>
      </c>
      <c r="O9" s="37">
        <f>[2]MEDIA!N9</f>
        <v>13.2</v>
      </c>
      <c r="P9" s="37">
        <f>[2]MEDIA!O9</f>
        <v>5.5</v>
      </c>
      <c r="Q9" s="37">
        <f>[2]MEDIA!P9</f>
        <v>12.95</v>
      </c>
      <c r="R9" s="37">
        <f>[2]MEDIA!Q9</f>
        <v>1.75</v>
      </c>
      <c r="S9" s="37">
        <f>[2]MEDIA!R9</f>
        <v>2</v>
      </c>
      <c r="T9" s="37">
        <f>[2]MEDIA!S9</f>
        <v>1.5</v>
      </c>
      <c r="U9" s="37">
        <f>[2]MEDIA!T9</f>
        <v>19.149999999999999</v>
      </c>
      <c r="V9" s="37">
        <f>[2]MEDIA!U9</f>
        <v>20.350000000000001</v>
      </c>
      <c r="W9" s="37">
        <f>[2]MEDIA!V9</f>
        <v>72.3</v>
      </c>
    </row>
    <row r="10" spans="1:23" x14ac:dyDescent="0.25">
      <c r="A10" s="46" t="s">
        <v>27</v>
      </c>
      <c r="B10" s="37">
        <f>[7]MEDIAS!A9</f>
        <v>77.099999999999994</v>
      </c>
      <c r="C10" s="37">
        <f>[7]MEDIAS!B9</f>
        <v>20.350000000000001</v>
      </c>
      <c r="D10" s="37">
        <f>[7]MEDIAS!C9</f>
        <v>38.6</v>
      </c>
      <c r="E10" s="38">
        <f t="shared" si="0"/>
        <v>0.52720207253886009</v>
      </c>
      <c r="F10" s="37">
        <f>[7]MEDIAS!E9</f>
        <v>8.0500000000000007</v>
      </c>
      <c r="G10" s="37">
        <f>[7]MEDIAS!F9</f>
        <v>22.9</v>
      </c>
      <c r="H10" s="38">
        <f t="shared" si="1"/>
        <v>0.35152838427947602</v>
      </c>
      <c r="I10" s="37">
        <f>[7]MEDIAS!H9</f>
        <v>12.25</v>
      </c>
      <c r="J10" s="37">
        <f>[7]MEDIAS!I9</f>
        <v>17.149999999999999</v>
      </c>
      <c r="K10" s="38">
        <f t="shared" si="2"/>
        <v>0.7142857142857143</v>
      </c>
      <c r="L10" s="37">
        <f>[7]MEDIAS!K9</f>
        <v>9.0500000000000007</v>
      </c>
      <c r="M10" s="37">
        <f>[7]MEDIAS!L9</f>
        <v>21.9</v>
      </c>
      <c r="N10" s="37">
        <f>[7]MEDIAS!M9</f>
        <v>30.95</v>
      </c>
      <c r="O10" s="37">
        <f>[7]MEDIAS!N9</f>
        <v>12.95</v>
      </c>
      <c r="P10" s="37">
        <f>[7]MEDIAS!O9</f>
        <v>6.3</v>
      </c>
      <c r="Q10" s="37">
        <f>[7]MEDIAS!P9</f>
        <v>11.35</v>
      </c>
      <c r="R10" s="37">
        <f>[7]MEDIAS!Q9</f>
        <v>2.25</v>
      </c>
      <c r="S10" s="37">
        <f>[7]MEDIAS!R9</f>
        <v>1.05</v>
      </c>
      <c r="T10" s="37">
        <f>[7]MEDIAS!S9</f>
        <v>1.95</v>
      </c>
      <c r="U10" s="37">
        <f>[7]MEDIAS!T9</f>
        <v>17.100000000000001</v>
      </c>
      <c r="V10" s="37">
        <f>[7]MEDIAS!U9</f>
        <v>19.899999999999999</v>
      </c>
      <c r="W10" s="37">
        <f>[7]MEDIAS!V9</f>
        <v>83</v>
      </c>
    </row>
    <row r="11" spans="1:23" x14ac:dyDescent="0.25">
      <c r="A11" s="47" t="s">
        <v>28</v>
      </c>
      <c r="B11" s="37">
        <f>[14]MEDIAS!A9</f>
        <v>86.571428571428569</v>
      </c>
      <c r="C11" s="37">
        <f>[14]MEDIAS!B9</f>
        <v>23.571428571428573</v>
      </c>
      <c r="D11" s="37">
        <f>[14]MEDIAS!C9</f>
        <v>41.61904761904762</v>
      </c>
      <c r="E11" s="38">
        <f t="shared" si="0"/>
        <v>0.56636155606407323</v>
      </c>
      <c r="F11" s="37">
        <f>[14]MEDIAS!E9</f>
        <v>9.1428571428571423</v>
      </c>
      <c r="G11" s="37">
        <f>[14]MEDIAS!F9</f>
        <v>23.428571428571427</v>
      </c>
      <c r="H11" s="38">
        <f t="shared" si="1"/>
        <v>0.3902439024390244</v>
      </c>
      <c r="I11" s="37">
        <f>[14]MEDIAS!H9</f>
        <v>12.095238095238095</v>
      </c>
      <c r="J11" s="37">
        <f>[14]MEDIAS!I9</f>
        <v>16.476190476190474</v>
      </c>
      <c r="K11" s="38">
        <f t="shared" si="2"/>
        <v>0.73410404624277459</v>
      </c>
      <c r="L11" s="37">
        <f>[14]MEDIAS!K9</f>
        <v>8.5238095238095237</v>
      </c>
      <c r="M11" s="37">
        <f>[14]MEDIAS!L9</f>
        <v>25.61904761904762</v>
      </c>
      <c r="N11" s="37">
        <f>[14]MEDIAS!M9</f>
        <v>34.142857142857146</v>
      </c>
      <c r="O11" s="37">
        <f>[14]MEDIAS!N9</f>
        <v>15.333333333333334</v>
      </c>
      <c r="P11" s="37">
        <f>[14]MEDIAS!O9</f>
        <v>6.666666666666667</v>
      </c>
      <c r="Q11" s="37">
        <f>[14]MEDIAS!P9</f>
        <v>12.047619047619047</v>
      </c>
      <c r="R11" s="37">
        <f>[14]MEDIAS!Q9</f>
        <v>1.4285714285714286</v>
      </c>
      <c r="S11" s="37">
        <f>[14]MEDIAS!R9</f>
        <v>1.3809523809523809</v>
      </c>
      <c r="T11" s="37">
        <f>[14]MEDIAS!S9</f>
        <v>2.0952380952380953</v>
      </c>
      <c r="U11" s="37">
        <f>[14]MEDIAS!T9</f>
        <v>20</v>
      </c>
      <c r="V11" s="37">
        <f>[14]MEDIAS!U9</f>
        <v>18.714285714285715</v>
      </c>
      <c r="W11" s="37">
        <f>[14]MEDIAS!V9</f>
        <v>94.047619047619051</v>
      </c>
    </row>
    <row r="12" spans="1:23" x14ac:dyDescent="0.25">
      <c r="A12" s="48" t="s">
        <v>29</v>
      </c>
      <c r="B12" s="37">
        <f>[13]MEDIA!A9</f>
        <v>79</v>
      </c>
      <c r="C12" s="37">
        <f>[13]MEDIA!B9</f>
        <v>20.894736842105264</v>
      </c>
      <c r="D12" s="37">
        <f>[13]MEDIA!C9</f>
        <v>37.89473684210526</v>
      </c>
      <c r="E12" s="38">
        <f t="shared" si="0"/>
        <v>0.55138888888888893</v>
      </c>
      <c r="F12" s="37">
        <f>[13]MEDIA!E9</f>
        <v>7.2105263157894735</v>
      </c>
      <c r="G12" s="37">
        <f>[13]MEDIA!F9</f>
        <v>24.631578947368421</v>
      </c>
      <c r="H12" s="38">
        <f t="shared" si="1"/>
        <v>0.29273504273504275</v>
      </c>
      <c r="I12" s="37">
        <f>[13]MEDIA!H9</f>
        <v>15.578947368421053</v>
      </c>
      <c r="J12" s="37">
        <f>[13]MEDIA!I9</f>
        <v>20.473684210526315</v>
      </c>
      <c r="K12" s="38">
        <f t="shared" si="2"/>
        <v>0.76092544987146538</v>
      </c>
      <c r="L12" s="37">
        <f>[13]MEDIA!K9</f>
        <v>8.8947368421052637</v>
      </c>
      <c r="M12" s="37">
        <f>[13]MEDIA!L9</f>
        <v>22.631578947368421</v>
      </c>
      <c r="N12" s="37">
        <f>[13]MEDIA!M9</f>
        <v>31.526315789473685</v>
      </c>
      <c r="O12" s="37">
        <f>[13]MEDIA!N9</f>
        <v>13.052631578947368</v>
      </c>
      <c r="P12" s="37">
        <f>[13]MEDIA!O9</f>
        <v>8.0526315789473681</v>
      </c>
      <c r="Q12" s="37">
        <f>[13]MEDIA!P9</f>
        <v>12.894736842105264</v>
      </c>
      <c r="R12" s="37">
        <f>[13]MEDIA!Q9</f>
        <v>1.8947368421052631</v>
      </c>
      <c r="S12" s="37">
        <f>[13]MEDIA!R9</f>
        <v>1.6842105263157894</v>
      </c>
      <c r="T12" s="37">
        <f>[13]MEDIA!S9</f>
        <v>2.1052631578947367</v>
      </c>
      <c r="U12" s="37">
        <f>[13]MEDIA!T9</f>
        <v>20.263157894736842</v>
      </c>
      <c r="V12" s="37">
        <f>[13]MEDIA!U9</f>
        <v>21.05263157894737</v>
      </c>
      <c r="W12" s="37">
        <f>[13]MEDIA!V9</f>
        <v>82.10526315789474</v>
      </c>
    </row>
    <row r="13" spans="1:23" x14ac:dyDescent="0.25">
      <c r="A13" s="45" t="s">
        <v>30</v>
      </c>
      <c r="B13" s="37">
        <f>[17]MEDIA!A9</f>
        <v>73.55</v>
      </c>
      <c r="C13" s="37">
        <f>[17]MEDIA!B9</f>
        <v>18.05</v>
      </c>
      <c r="D13" s="37">
        <f>[17]MEDIA!C9</f>
        <v>37.200000000000003</v>
      </c>
      <c r="E13" s="38">
        <f t="shared" si="0"/>
        <v>0.48521505376344082</v>
      </c>
      <c r="F13" s="37">
        <f>[17]MEDIA!E9</f>
        <v>7.8</v>
      </c>
      <c r="G13" s="37">
        <f>[17]MEDIA!F9</f>
        <v>23.6</v>
      </c>
      <c r="H13" s="38">
        <f t="shared" si="1"/>
        <v>0.33050847457627114</v>
      </c>
      <c r="I13" s="37">
        <f>[17]MEDIA!H9</f>
        <v>14.05</v>
      </c>
      <c r="J13" s="37">
        <f>[17]MEDIA!I9</f>
        <v>19.100000000000001</v>
      </c>
      <c r="K13" s="38">
        <f t="shared" si="2"/>
        <v>0.73560209424083767</v>
      </c>
      <c r="L13" s="37">
        <f>[17]MEDIA!K9</f>
        <v>6.9</v>
      </c>
      <c r="M13" s="37">
        <f>[17]MEDIA!L9</f>
        <v>23.95</v>
      </c>
      <c r="N13" s="37">
        <f>[17]MEDIA!M9</f>
        <v>30.85</v>
      </c>
      <c r="O13" s="37">
        <f>[17]MEDIA!N9</f>
        <v>11.75</v>
      </c>
      <c r="P13" s="37">
        <f>[17]MEDIA!O9</f>
        <v>6.5</v>
      </c>
      <c r="Q13" s="37">
        <f>[17]MEDIA!P9</f>
        <v>12.3</v>
      </c>
      <c r="R13" s="37">
        <f>[17]MEDIA!Q9</f>
        <v>1.8</v>
      </c>
      <c r="S13" s="37">
        <f>[17]MEDIA!R9</f>
        <v>1.4</v>
      </c>
      <c r="T13" s="37">
        <f>[17]MEDIA!S9</f>
        <v>1.8</v>
      </c>
      <c r="U13" s="37">
        <f>[17]MEDIA!T9</f>
        <v>19.75</v>
      </c>
      <c r="V13" s="37">
        <f>[17]MEDIA!U9</f>
        <v>20.3</v>
      </c>
      <c r="W13" s="37">
        <f>[17]MEDIA!V9</f>
        <v>72.7</v>
      </c>
    </row>
    <row r="14" spans="1:23" x14ac:dyDescent="0.25">
      <c r="A14" s="46" t="s">
        <v>31</v>
      </c>
      <c r="B14" s="40">
        <f>[3]MEDIAS!A9</f>
        <v>77.84210526315789</v>
      </c>
      <c r="C14" s="40">
        <f>[3]MEDIAS!B9</f>
        <v>18.631578947368421</v>
      </c>
      <c r="D14" s="40">
        <f>[3]MEDIAS!C9</f>
        <v>37.368421052631582</v>
      </c>
      <c r="E14" s="41">
        <f t="shared" si="0"/>
        <v>0.49859154929577459</v>
      </c>
      <c r="F14" s="40">
        <f>[3]MEDIAS!E9</f>
        <v>10.210526315789474</v>
      </c>
      <c r="G14" s="40">
        <f>[3]MEDIAS!F9</f>
        <v>30.631578947368421</v>
      </c>
      <c r="H14" s="41">
        <f t="shared" si="1"/>
        <v>0.33333333333333337</v>
      </c>
      <c r="I14" s="40">
        <f>[3]MEDIAS!H9</f>
        <v>9.9473684210526319</v>
      </c>
      <c r="J14" s="40">
        <f>[3]MEDIAS!I9</f>
        <v>13.684210526315789</v>
      </c>
      <c r="K14" s="41">
        <f t="shared" si="2"/>
        <v>0.72692307692307689</v>
      </c>
      <c r="L14" s="40">
        <f>[3]MEDIAS!K9</f>
        <v>9.6842105263157894</v>
      </c>
      <c r="M14" s="40">
        <f>[3]MEDIAS!L9</f>
        <v>22.105263157894736</v>
      </c>
      <c r="N14" s="40">
        <f>[3]MEDIAS!M9</f>
        <v>31.789473684210527</v>
      </c>
      <c r="O14" s="40">
        <f>[3]MEDIAS!N9</f>
        <v>13.631578947368421</v>
      </c>
      <c r="P14" s="40">
        <f>[3]MEDIAS!O9</f>
        <v>6.7894736842105265</v>
      </c>
      <c r="Q14" s="40">
        <f>[3]MEDIAS!P9</f>
        <v>10.947368421052632</v>
      </c>
      <c r="R14" s="40">
        <f>[3]MEDIAS!Q9</f>
        <v>1.1578947368421053</v>
      </c>
      <c r="S14" s="40">
        <f>[3]MEDIAS!R9</f>
        <v>2.6315789473684212</v>
      </c>
      <c r="T14" s="40">
        <f>[3]MEDIAS!S9</f>
        <v>1.5263157894736843</v>
      </c>
      <c r="U14" s="40">
        <f>[3]MEDIAS!T9</f>
        <v>20.578947368421051</v>
      </c>
      <c r="V14" s="40">
        <f>[3]MEDIAS!U9</f>
        <v>17.526315789473685</v>
      </c>
      <c r="W14" s="40">
        <f>[3]MEDIAS!V9</f>
        <v>74.421052631578945</v>
      </c>
    </row>
    <row r="15" spans="1:23" x14ac:dyDescent="0.25">
      <c r="A15" s="49" t="s">
        <v>32</v>
      </c>
      <c r="B15" s="37">
        <f>[16]MEDIA!A9</f>
        <v>78.89473684210526</v>
      </c>
      <c r="C15" s="37">
        <f>[16]MEDIA!B9</f>
        <v>25.210526315789473</v>
      </c>
      <c r="D15" s="37">
        <f>[16]MEDIA!C9</f>
        <v>43</v>
      </c>
      <c r="E15" s="38">
        <f t="shared" si="0"/>
        <v>0.58629130966952259</v>
      </c>
      <c r="F15" s="37">
        <f>[16]MEDIA!E9</f>
        <v>11</v>
      </c>
      <c r="G15" s="37">
        <f>[16]MEDIA!F9</f>
        <v>24.157894736842106</v>
      </c>
      <c r="H15" s="38">
        <f t="shared" si="1"/>
        <v>0.45533769063180823</v>
      </c>
      <c r="I15" s="37">
        <f>[16]MEDIA!H9</f>
        <v>15.210526315789474</v>
      </c>
      <c r="J15" s="37">
        <f>[16]MEDIA!I9</f>
        <v>20</v>
      </c>
      <c r="K15" s="38">
        <f t="shared" si="2"/>
        <v>0.76052631578947372</v>
      </c>
      <c r="L15" s="37">
        <f>[16]MEDIA!K9</f>
        <v>12.368421052631579</v>
      </c>
      <c r="M15" s="37">
        <f>[16]MEDIA!L9</f>
        <v>27.210526315789473</v>
      </c>
      <c r="N15" s="37">
        <f>[16]MEDIA!M9</f>
        <v>35.578947368421055</v>
      </c>
      <c r="O15" s="37">
        <f>[16]MEDIA!N9</f>
        <v>17.736842105263158</v>
      </c>
      <c r="P15" s="37">
        <f>[16]MEDIA!O9</f>
        <v>10.368421052631579</v>
      </c>
      <c r="Q15" s="37">
        <f>[16]MEDIA!P9</f>
        <v>16.210526315789473</v>
      </c>
      <c r="R15" s="37">
        <f>[16]MEDIA!Q9</f>
        <v>6</v>
      </c>
      <c r="S15" s="37">
        <f>[16]MEDIA!R9</f>
        <v>5.0526315789473681</v>
      </c>
      <c r="T15" s="37">
        <f>[16]MEDIA!S9</f>
        <v>6.4736842105263159</v>
      </c>
      <c r="U15" s="37">
        <f>[16]MEDIA!T9</f>
        <v>23.157894736842106</v>
      </c>
      <c r="V15" s="37">
        <f>[16]MEDIA!U9</f>
        <v>22</v>
      </c>
      <c r="W15" s="37">
        <f>[16]MEDIA!V9</f>
        <v>83.526315789473685</v>
      </c>
    </row>
    <row r="16" spans="1:23" x14ac:dyDescent="0.25">
      <c r="A16" s="50" t="s">
        <v>33</v>
      </c>
      <c r="B16" s="37">
        <f>[4]MEDIA!A9</f>
        <v>75.25</v>
      </c>
      <c r="C16" s="37">
        <f>[4]MEDIA!B9</f>
        <v>19.350000000000001</v>
      </c>
      <c r="D16" s="37">
        <f>[4]MEDIA!C9</f>
        <v>38.6</v>
      </c>
      <c r="E16" s="38">
        <f t="shared" si="0"/>
        <v>0.50129533678756477</v>
      </c>
      <c r="F16" s="37">
        <f>[4]MEDIA!E9</f>
        <v>8.85</v>
      </c>
      <c r="G16" s="37">
        <f>[4]MEDIA!F9</f>
        <v>25.85</v>
      </c>
      <c r="H16" s="38">
        <f t="shared" si="1"/>
        <v>0.34235976789168276</v>
      </c>
      <c r="I16" s="37">
        <f>[4]MEDIA!H9</f>
        <v>9.9499999999999993</v>
      </c>
      <c r="J16" s="37">
        <f>[4]MEDIA!I9</f>
        <v>13.55</v>
      </c>
      <c r="K16" s="38">
        <f t="shared" si="2"/>
        <v>0.73431734317343167</v>
      </c>
      <c r="L16" s="37">
        <f>[4]MEDIA!K9</f>
        <v>9.0500000000000007</v>
      </c>
      <c r="M16" s="37">
        <f>[4]MEDIA!L9</f>
        <v>23.7</v>
      </c>
      <c r="N16" s="37">
        <f>[4]MEDIA!M9</f>
        <v>32.75</v>
      </c>
      <c r="O16" s="37">
        <f>[4]MEDIA!N9</f>
        <v>13.95</v>
      </c>
      <c r="P16" s="37">
        <f>[4]MEDIA!O9</f>
        <v>6.1</v>
      </c>
      <c r="Q16" s="37">
        <f>[4]MEDIA!P9</f>
        <v>12.7</v>
      </c>
      <c r="R16" s="37">
        <f>[4]MEDIA!Q9</f>
        <v>2.0499999999999998</v>
      </c>
      <c r="S16" s="37">
        <f>[4]MEDIA!R9</f>
        <v>1.55</v>
      </c>
      <c r="T16" s="37">
        <f>[4]MEDIA!S9</f>
        <v>1.5</v>
      </c>
      <c r="U16" s="37">
        <f>[4]MEDIA!T9</f>
        <v>21.1</v>
      </c>
      <c r="V16" s="37">
        <f>[4]MEDIA!U9</f>
        <v>16.350000000000001</v>
      </c>
      <c r="W16" s="37">
        <f>[4]MEDIA!V9</f>
        <v>72.8</v>
      </c>
    </row>
    <row r="17" spans="1:23" x14ac:dyDescent="0.25">
      <c r="A17" s="51" t="s">
        <v>34</v>
      </c>
      <c r="B17" s="37">
        <f>[1]MEDIA!A9</f>
        <v>74.421052631578945</v>
      </c>
      <c r="C17" s="37">
        <f>[1]MEDIA!B9</f>
        <v>21.105263157894736</v>
      </c>
      <c r="D17" s="37">
        <f>[1]MEDIA!C9</f>
        <v>42.526315789473685</v>
      </c>
      <c r="E17" s="38">
        <f t="shared" si="0"/>
        <v>0.49628712871287128</v>
      </c>
      <c r="F17" s="37">
        <f>[1]MEDIA!E9</f>
        <v>6.6842105263157894</v>
      </c>
      <c r="G17" s="37">
        <f>[1]MEDIA!F9</f>
        <v>20</v>
      </c>
      <c r="H17" s="38">
        <f t="shared" si="1"/>
        <v>0.33421052631578946</v>
      </c>
      <c r="I17" s="37">
        <f>[1]MEDIA!H9</f>
        <v>12.157894736842104</v>
      </c>
      <c r="J17" s="37">
        <f>[1]MEDIA!I9</f>
        <v>16.94736842105263</v>
      </c>
      <c r="K17" s="38">
        <f t="shared" si="2"/>
        <v>0.71739130434782605</v>
      </c>
      <c r="L17" s="37">
        <f>[1]MEDIA!K9</f>
        <v>9.8947368421052637</v>
      </c>
      <c r="M17" s="37">
        <f>[1]MEDIA!L9</f>
        <v>21.526315789473685</v>
      </c>
      <c r="N17" s="37">
        <f>[1]MEDIA!M9</f>
        <v>31.421052631578949</v>
      </c>
      <c r="O17" s="37">
        <f>[1]MEDIA!N9</f>
        <v>13.105263157894736</v>
      </c>
      <c r="P17" s="37">
        <f>[1]MEDIA!O9</f>
        <v>6.7368421052631575</v>
      </c>
      <c r="Q17" s="37">
        <f>[1]MEDIA!P9</f>
        <v>11.736842105263158</v>
      </c>
      <c r="R17" s="37">
        <f>[1]MEDIA!Q9</f>
        <v>1.5789473684210527</v>
      </c>
      <c r="S17" s="37">
        <f>[1]MEDIA!R9</f>
        <v>2.3157894736842106</v>
      </c>
      <c r="T17" s="37">
        <f>[1]MEDIA!S9</f>
        <v>2.3157894736842106</v>
      </c>
      <c r="U17" s="37">
        <f>[1]MEDIA!T9</f>
        <v>20.105263157894736</v>
      </c>
      <c r="V17" s="37">
        <f>[1]MEDIA!U9</f>
        <v>18.526315789473685</v>
      </c>
      <c r="W17" s="37">
        <f>[1]MEDIA!V9</f>
        <v>74.578947368421055</v>
      </c>
    </row>
    <row r="18" spans="1:23" x14ac:dyDescent="0.25">
      <c r="A18" s="52" t="s">
        <v>35</v>
      </c>
      <c r="B18" s="37">
        <f>[18]MEDIA!A9</f>
        <v>80.473684210526315</v>
      </c>
      <c r="C18" s="37">
        <f>[18]MEDIA!B9</f>
        <v>19.368421052631579</v>
      </c>
      <c r="D18" s="37">
        <f>[18]MEDIA!C9</f>
        <v>38.05263157894737</v>
      </c>
      <c r="E18" s="38">
        <f t="shared" si="0"/>
        <v>0.50899031811894879</v>
      </c>
      <c r="F18" s="37">
        <f>[18]MEDIA!E9</f>
        <v>9.1578947368421044</v>
      </c>
      <c r="G18" s="37">
        <f>[18]MEDIA!F9</f>
        <v>24.842105263157894</v>
      </c>
      <c r="H18" s="38">
        <f t="shared" si="1"/>
        <v>0.36864406779661013</v>
      </c>
      <c r="I18" s="37">
        <f>[18]MEDIA!H9</f>
        <v>14.105263157894736</v>
      </c>
      <c r="J18" s="37">
        <f>[18]MEDIA!I9</f>
        <v>19.05263157894737</v>
      </c>
      <c r="K18" s="38">
        <f t="shared" si="2"/>
        <v>0.74033149171270707</v>
      </c>
      <c r="L18" s="37">
        <f>[18]MEDIA!K9</f>
        <v>8.7368421052631575</v>
      </c>
      <c r="M18" s="37">
        <f>[18]MEDIA!L9</f>
        <v>25.94736842105263</v>
      </c>
      <c r="N18" s="37">
        <f>[18]MEDIA!M9</f>
        <v>34.684210526315788</v>
      </c>
      <c r="O18" s="37">
        <f>[18]MEDIA!N9</f>
        <v>15.894736842105264</v>
      </c>
      <c r="P18" s="37">
        <f>[18]MEDIA!O9</f>
        <v>7.3157894736842106</v>
      </c>
      <c r="Q18" s="37">
        <f>[18]MEDIA!P9</f>
        <v>15.052631578947368</v>
      </c>
      <c r="R18" s="37">
        <f>[18]MEDIA!Q9</f>
        <v>1.6842105263157894</v>
      </c>
      <c r="S18" s="37">
        <f>[18]MEDIA!R9</f>
        <v>2.6315789473684212</v>
      </c>
      <c r="T18" s="37">
        <f>[18]MEDIA!S9</f>
        <v>2.3157894736842106</v>
      </c>
      <c r="U18" s="37">
        <f>[18]MEDIA!T9</f>
        <v>19.368421052631579</v>
      </c>
      <c r="V18" s="37">
        <f>[18]MEDIA!U9</f>
        <v>20.157894736842106</v>
      </c>
      <c r="W18" s="37">
        <f>[18]MEDIA!V9</f>
        <v>86.526315789473685</v>
      </c>
    </row>
    <row r="19" spans="1:23" x14ac:dyDescent="0.25">
      <c r="A19" s="53" t="s">
        <v>36</v>
      </c>
      <c r="B19" s="37">
        <f>[12]MEDIA!A9</f>
        <v>79.45</v>
      </c>
      <c r="C19" s="37">
        <f>[12]MEDIA!B9</f>
        <v>23.65</v>
      </c>
      <c r="D19" s="37">
        <f>[12]MEDIA!C9</f>
        <v>41.65</v>
      </c>
      <c r="E19" s="38">
        <f t="shared" si="0"/>
        <v>0.56782713085234093</v>
      </c>
      <c r="F19" s="37">
        <f>[12]MEDIA!E9</f>
        <v>7</v>
      </c>
      <c r="G19" s="37">
        <f>[12]MEDIA!F9</f>
        <v>19.399999999999999</v>
      </c>
      <c r="H19" s="38">
        <f t="shared" si="1"/>
        <v>0.36082474226804129</v>
      </c>
      <c r="I19" s="37">
        <f>[12]MEDIA!H9</f>
        <v>15</v>
      </c>
      <c r="J19" s="37">
        <f>[12]MEDIA!I9</f>
        <v>19.25</v>
      </c>
      <c r="K19" s="38">
        <f t="shared" si="2"/>
        <v>0.77922077922077926</v>
      </c>
      <c r="L19" s="37">
        <f>[12]MEDIA!K9</f>
        <v>7.4</v>
      </c>
      <c r="M19" s="37">
        <f>[12]MEDIA!L9</f>
        <v>22.85</v>
      </c>
      <c r="N19" s="37">
        <f>[12]MEDIA!M9</f>
        <v>30.25</v>
      </c>
      <c r="O19" s="37">
        <f>[12]MEDIA!N9</f>
        <v>13.2</v>
      </c>
      <c r="P19" s="37">
        <f>[12]MEDIA!O9</f>
        <v>5.35</v>
      </c>
      <c r="Q19" s="37">
        <f>[12]MEDIA!P9</f>
        <v>12.45</v>
      </c>
      <c r="R19" s="37">
        <f>[12]MEDIA!Q9</f>
        <v>1.55</v>
      </c>
      <c r="S19" s="37">
        <f>[12]MEDIA!R9</f>
        <v>1.5</v>
      </c>
      <c r="T19" s="37">
        <f>[12]MEDIA!S9</f>
        <v>3</v>
      </c>
      <c r="U19" s="37">
        <f>[12]MEDIA!T9</f>
        <v>19.149999999999999</v>
      </c>
      <c r="V19" s="37">
        <f>[12]MEDIA!U9</f>
        <v>21</v>
      </c>
      <c r="W19" s="37">
        <f>[12]MEDIA!V9</f>
        <v>88.4</v>
      </c>
    </row>
    <row r="20" spans="1:23" ht="15.75" thickBot="1" x14ac:dyDescent="0.3">
      <c r="A20" s="54" t="s">
        <v>37</v>
      </c>
      <c r="B20" s="37">
        <f>[10]MEDIAS!A9</f>
        <v>79.714285714285708</v>
      </c>
      <c r="C20" s="37">
        <f>[10]MEDIAS!B9</f>
        <v>20.428571428571427</v>
      </c>
      <c r="D20" s="37">
        <f>[10]MEDIAS!C9</f>
        <v>38.19047619047619</v>
      </c>
      <c r="E20" s="38">
        <f t="shared" si="0"/>
        <v>0.53491271820448871</v>
      </c>
      <c r="F20" s="37">
        <f>[10]MEDIAS!E9</f>
        <v>9.1904761904761898</v>
      </c>
      <c r="G20" s="37">
        <f>[10]MEDIAS!F9</f>
        <v>22.857142857142858</v>
      </c>
      <c r="H20" s="38">
        <f t="shared" si="1"/>
        <v>0.40208333333333329</v>
      </c>
      <c r="I20" s="37">
        <f>[10]MEDIAS!H9</f>
        <v>11.285714285714286</v>
      </c>
      <c r="J20" s="37">
        <f>[10]MEDIAS!I9</f>
        <v>15.952380952380953</v>
      </c>
      <c r="K20" s="38">
        <f t="shared" si="2"/>
        <v>0.70746268656716427</v>
      </c>
      <c r="L20" s="37">
        <f>[10]MEDIAS!K9</f>
        <v>7</v>
      </c>
      <c r="M20" s="37">
        <f>[10]MEDIAS!L9</f>
        <v>23.952380952380953</v>
      </c>
      <c r="N20" s="37">
        <f>[10]MEDIAS!M9</f>
        <v>30.952380952380953</v>
      </c>
      <c r="O20" s="37">
        <f>[10]MEDIAS!N9</f>
        <v>13.285714285714286</v>
      </c>
      <c r="P20" s="37">
        <f>[10]MEDIAS!O9</f>
        <v>4.9523809523809526</v>
      </c>
      <c r="Q20" s="37">
        <f>[10]MEDIAS!P9</f>
        <v>11.142857142857142</v>
      </c>
      <c r="R20" s="37">
        <f>[10]MEDIAS!Q9</f>
        <v>1.6666666666666667</v>
      </c>
      <c r="S20" s="37">
        <f>[10]MEDIAS!R9</f>
        <v>1</v>
      </c>
      <c r="T20" s="37">
        <f>[10]MEDIAS!S9</f>
        <v>1.6190476190476191</v>
      </c>
      <c r="U20" s="37">
        <f>[10]MEDIAS!T9</f>
        <v>18</v>
      </c>
      <c r="V20" s="37">
        <f>[10]MEDIAS!U9</f>
        <v>19.38095238095238</v>
      </c>
      <c r="W20" s="37">
        <f>[10]MEDIAS!V9</f>
        <v>84.714285714285708</v>
      </c>
    </row>
  </sheetData>
  <sheetProtection sheet="1" objects="1" scenarios="1"/>
  <mergeCells count="1">
    <mergeCell ref="D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TOTALES F</vt:lpstr>
      <vt:lpstr>MEDIA F</vt:lpstr>
      <vt:lpstr>TOTALES C</vt:lpstr>
      <vt:lpstr>MEDIAS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MiguelMartinez</dc:creator>
  <cp:lastModifiedBy>MiguelMartinez</cp:lastModifiedBy>
  <dcterms:created xsi:type="dcterms:W3CDTF">2021-10-13T13:58:44Z</dcterms:created>
  <dcterms:modified xsi:type="dcterms:W3CDTF">2022-02-22T12:41:45Z</dcterms:modified>
</cp:coreProperties>
</file>